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68" windowWidth="15456" windowHeight="11640" tabRatio="940" firstSheet="2" activeTab="6"/>
  </bookViews>
  <sheets>
    <sheet name="Осн. фін. пок." sheetId="14" r:id="rId1"/>
    <sheet name="I. Формування фін. рез." sheetId="2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Iнформація до ФП" sheetId="10" r:id="rId7"/>
    <sheet name="Продовження інф. до ФП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Формування фін. рез.'!$7:$7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пок.'!$54:$54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1">'I. Формування фін. рез.'!$A$3:$K$186</definedName>
    <definedName name="_xlnm.Print_Area" localSheetId="4">'IV. Кап. інвестиції'!$A$1:$J$16</definedName>
    <definedName name="_xlnm.Print_Area" localSheetId="6">'Iнформація до ФП'!$A$1:$O$83</definedName>
    <definedName name="_xlnm.Print_Area" localSheetId="2">'ІІ. Розр. з бюджетом'!$A$1:$J$56</definedName>
    <definedName name="_xlnm.Print_Area" localSheetId="3">'ІІІ. Рух грош. коштів'!$A$1:$J$99</definedName>
    <definedName name="_xlnm.Print_Area" localSheetId="0">'Осн. фін. пок.'!$A$1:$J$105</definedName>
    <definedName name="_xlnm.Print_Area" localSheetId="7">'Продовження інф. до ФП'!$A$1:$AE$60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</workbook>
</file>

<file path=xl/calcChain.xml><?xml version="1.0" encoding="utf-8"?>
<calcChain xmlns="http://schemas.openxmlformats.org/spreadsheetml/2006/main">
  <c r="F19" i="18"/>
  <c r="F28"/>
  <c r="F27"/>
  <c r="F26"/>
  <c r="F25"/>
  <c r="F22"/>
  <c r="F21"/>
  <c r="F18"/>
  <c r="F53"/>
  <c r="F45" i="19"/>
  <c r="F42"/>
  <c r="F9"/>
  <c r="F176" i="2"/>
  <c r="E29" i="18"/>
  <c r="C16" i="2"/>
  <c r="H37" i="9"/>
  <c r="I37"/>
  <c r="J37"/>
  <c r="K37"/>
  <c r="M37"/>
  <c r="N37"/>
  <c r="O37"/>
  <c r="P37"/>
  <c r="R37"/>
  <c r="S37"/>
  <c r="T37"/>
  <c r="U37"/>
  <c r="W37"/>
  <c r="X37"/>
  <c r="Y37"/>
  <c r="Z37"/>
  <c r="F13" i="18"/>
  <c r="F14"/>
  <c r="F17"/>
  <c r="F20"/>
  <c r="F24"/>
  <c r="F42"/>
  <c r="F43"/>
  <c r="F44"/>
  <c r="F45"/>
  <c r="F46"/>
  <c r="F47"/>
  <c r="F48"/>
  <c r="F49"/>
  <c r="F50"/>
  <c r="F51"/>
  <c r="F52"/>
  <c r="F54"/>
  <c r="F56"/>
  <c r="D22" i="10"/>
  <c r="D11"/>
  <c r="D18"/>
  <c r="G15" i="11"/>
  <c r="G14"/>
  <c r="F15"/>
  <c r="E15"/>
  <c r="F14"/>
  <c r="E14"/>
  <c r="D15"/>
  <c r="D14"/>
  <c r="F32" i="19"/>
  <c r="J46"/>
  <c r="I46"/>
  <c r="H46"/>
  <c r="G46"/>
  <c r="J41"/>
  <c r="I41"/>
  <c r="H41"/>
  <c r="G41"/>
  <c r="J38"/>
  <c r="J33" s="1"/>
  <c r="I38"/>
  <c r="H38"/>
  <c r="H33" s="1"/>
  <c r="G38"/>
  <c r="F38"/>
  <c r="I33"/>
  <c r="J27"/>
  <c r="J52" s="1"/>
  <c r="I27"/>
  <c r="I52" s="1"/>
  <c r="H27"/>
  <c r="G27"/>
  <c r="D27"/>
  <c r="E27"/>
  <c r="D38"/>
  <c r="E38"/>
  <c r="D41"/>
  <c r="E41"/>
  <c r="D46"/>
  <c r="D33" s="1"/>
  <c r="E46"/>
  <c r="C46"/>
  <c r="C41"/>
  <c r="C38"/>
  <c r="C27"/>
  <c r="F22" i="10"/>
  <c r="H22"/>
  <c r="J22"/>
  <c r="F18"/>
  <c r="H18"/>
  <c r="J18"/>
  <c r="F11"/>
  <c r="H11"/>
  <c r="J11"/>
  <c r="N11" s="1"/>
  <c r="L12"/>
  <c r="N12"/>
  <c r="L13"/>
  <c r="N13"/>
  <c r="L14"/>
  <c r="N14"/>
  <c r="L15"/>
  <c r="N15"/>
  <c r="L16"/>
  <c r="N16"/>
  <c r="L17"/>
  <c r="N17"/>
  <c r="L19"/>
  <c r="N19"/>
  <c r="L20"/>
  <c r="N20"/>
  <c r="L21"/>
  <c r="N21"/>
  <c r="L23"/>
  <c r="N23"/>
  <c r="L24"/>
  <c r="N24"/>
  <c r="L25"/>
  <c r="N25"/>
  <c r="L26"/>
  <c r="N26"/>
  <c r="L27"/>
  <c r="N27"/>
  <c r="L28"/>
  <c r="N28"/>
  <c r="L29"/>
  <c r="N29"/>
  <c r="L30"/>
  <c r="N30"/>
  <c r="L31"/>
  <c r="N31"/>
  <c r="L32"/>
  <c r="N32"/>
  <c r="L33"/>
  <c r="N33"/>
  <c r="D72" i="14"/>
  <c r="H181" i="2"/>
  <c r="I181"/>
  <c r="J181"/>
  <c r="G181"/>
  <c r="D181"/>
  <c r="E181"/>
  <c r="C181"/>
  <c r="M59" i="10"/>
  <c r="J59"/>
  <c r="G59"/>
  <c r="D59"/>
  <c r="E54" i="9"/>
  <c r="AC11"/>
  <c r="Z11"/>
  <c r="W11"/>
  <c r="T11"/>
  <c r="Q11"/>
  <c r="J6" i="3"/>
  <c r="I6"/>
  <c r="H6"/>
  <c r="G6"/>
  <c r="E74" i="14"/>
  <c r="D74"/>
  <c r="C74"/>
  <c r="F51" i="19"/>
  <c r="F76" i="14" s="1"/>
  <c r="F40" i="19"/>
  <c r="F39"/>
  <c r="F37"/>
  <c r="F36"/>
  <c r="F35"/>
  <c r="F34"/>
  <c r="F31"/>
  <c r="F30"/>
  <c r="F73" i="14" s="1"/>
  <c r="F29" i="19"/>
  <c r="F28"/>
  <c r="G16" i="2"/>
  <c r="G29" s="1"/>
  <c r="D16"/>
  <c r="D57" i="14" s="1"/>
  <c r="C29" i="2"/>
  <c r="C57" i="14"/>
  <c r="F21" i="19"/>
  <c r="F17"/>
  <c r="F16"/>
  <c r="F14"/>
  <c r="F13"/>
  <c r="F11"/>
  <c r="F10"/>
  <c r="F12"/>
  <c r="F8"/>
  <c r="F7"/>
  <c r="M53" i="9"/>
  <c r="M52"/>
  <c r="M51"/>
  <c r="M50"/>
  <c r="M49"/>
  <c r="M48"/>
  <c r="M47"/>
  <c r="M54" s="1"/>
  <c r="S54"/>
  <c r="Q54"/>
  <c r="O54"/>
  <c r="K54"/>
  <c r="I54"/>
  <c r="G54"/>
  <c r="AE35"/>
  <c r="AD35"/>
  <c r="AC35"/>
  <c r="AB35"/>
  <c r="AA35" s="1"/>
  <c r="AE34"/>
  <c r="AD34"/>
  <c r="AC34"/>
  <c r="AB34"/>
  <c r="AE33"/>
  <c r="AD33"/>
  <c r="AC33"/>
  <c r="AB33"/>
  <c r="AE32"/>
  <c r="AE37" s="1"/>
  <c r="AD32"/>
  <c r="AD37" s="1"/>
  <c r="AC32"/>
  <c r="AC37" s="1"/>
  <c r="AB32"/>
  <c r="V35"/>
  <c r="V34"/>
  <c r="V33"/>
  <c r="V32"/>
  <c r="Q35"/>
  <c r="Q34"/>
  <c r="Q33"/>
  <c r="Q32"/>
  <c r="L35"/>
  <c r="L34"/>
  <c r="L33"/>
  <c r="L32"/>
  <c r="G35"/>
  <c r="G34"/>
  <c r="G33"/>
  <c r="G32"/>
  <c r="AD23"/>
  <c r="AB23"/>
  <c r="Z23"/>
  <c r="X23"/>
  <c r="V22"/>
  <c r="V21"/>
  <c r="V20"/>
  <c r="V23" s="1"/>
  <c r="V19"/>
  <c r="M10"/>
  <c r="M9"/>
  <c r="M8"/>
  <c r="M7"/>
  <c r="M11"/>
  <c r="K68" i="10"/>
  <c r="F10" i="3"/>
  <c r="F9"/>
  <c r="F8"/>
  <c r="F7"/>
  <c r="E6"/>
  <c r="F18" i="11" s="1"/>
  <c r="E86" i="14"/>
  <c r="D6" i="3"/>
  <c r="E18" i="11" s="1"/>
  <c r="C6" i="3"/>
  <c r="D17" i="11" s="1"/>
  <c r="F92" i="18"/>
  <c r="F83" i="14"/>
  <c r="F79"/>
  <c r="F72" i="18"/>
  <c r="F69"/>
  <c r="F68"/>
  <c r="F67"/>
  <c r="F66"/>
  <c r="F64"/>
  <c r="F63"/>
  <c r="F62"/>
  <c r="F60"/>
  <c r="E89"/>
  <c r="E82" i="14" s="1"/>
  <c r="J89" i="18"/>
  <c r="I89"/>
  <c r="H89"/>
  <c r="G89"/>
  <c r="F89" s="1"/>
  <c r="F82" i="14" s="1"/>
  <c r="D89" i="18"/>
  <c r="C89"/>
  <c r="C82" i="14" s="1"/>
  <c r="F86" i="18"/>
  <c r="F85"/>
  <c r="F84"/>
  <c r="F83"/>
  <c r="F81"/>
  <c r="F80"/>
  <c r="F79"/>
  <c r="F77"/>
  <c r="F76"/>
  <c r="F41"/>
  <c r="F40"/>
  <c r="F39"/>
  <c r="F38"/>
  <c r="F36"/>
  <c r="F35"/>
  <c r="F34"/>
  <c r="J57"/>
  <c r="I57"/>
  <c r="H57"/>
  <c r="G57"/>
  <c r="E57"/>
  <c r="E81" i="14" s="1"/>
  <c r="D57" i="18"/>
  <c r="D81" i="14" s="1"/>
  <c r="C57" i="18"/>
  <c r="C81" i="14" s="1"/>
  <c r="F30" i="18"/>
  <c r="F12"/>
  <c r="F11"/>
  <c r="F10"/>
  <c r="F9"/>
  <c r="F8"/>
  <c r="F180" i="2"/>
  <c r="F179"/>
  <c r="F178"/>
  <c r="F177"/>
  <c r="F175"/>
  <c r="F174"/>
  <c r="J168"/>
  <c r="I168"/>
  <c r="H168"/>
  <c r="G168"/>
  <c r="F168" s="1"/>
  <c r="E168"/>
  <c r="D168"/>
  <c r="J167"/>
  <c r="I167"/>
  <c r="H167"/>
  <c r="G167"/>
  <c r="F167" s="1"/>
  <c r="E167"/>
  <c r="D167"/>
  <c r="J166"/>
  <c r="I166"/>
  <c r="H166"/>
  <c r="G166"/>
  <c r="F166" s="1"/>
  <c r="E166"/>
  <c r="D166"/>
  <c r="F169"/>
  <c r="C168"/>
  <c r="C167"/>
  <c r="C166"/>
  <c r="F161"/>
  <c r="F66" i="14" s="1"/>
  <c r="F160" i="2"/>
  <c r="F65" i="14" s="1"/>
  <c r="F157" i="2"/>
  <c r="C161"/>
  <c r="C66" i="14" s="1"/>
  <c r="C160" i="2"/>
  <c r="C65" i="14" s="1"/>
  <c r="F156" i="2"/>
  <c r="F153"/>
  <c r="F68" i="14"/>
  <c r="F137" i="2"/>
  <c r="F136"/>
  <c r="F123"/>
  <c r="F31"/>
  <c r="F30"/>
  <c r="F128"/>
  <c r="F127"/>
  <c r="F120"/>
  <c r="F115"/>
  <c r="F112"/>
  <c r="J94"/>
  <c r="I94"/>
  <c r="H94"/>
  <c r="G94"/>
  <c r="F98"/>
  <c r="F97"/>
  <c r="F96"/>
  <c r="F95"/>
  <c r="E94"/>
  <c r="D94"/>
  <c r="C94"/>
  <c r="C159"/>
  <c r="C61" i="14" s="1"/>
  <c r="F82" i="2"/>
  <c r="F80"/>
  <c r="F79"/>
  <c r="F78"/>
  <c r="F77"/>
  <c r="J76"/>
  <c r="I76"/>
  <c r="H76"/>
  <c r="G76"/>
  <c r="E76"/>
  <c r="E60" i="14" s="1"/>
  <c r="D76" i="2"/>
  <c r="D60" i="14" s="1"/>
  <c r="C76" i="2"/>
  <c r="C60" i="14" s="1"/>
  <c r="J45" i="2"/>
  <c r="I45"/>
  <c r="H45"/>
  <c r="G45"/>
  <c r="F66"/>
  <c r="F65"/>
  <c r="F58"/>
  <c r="F57"/>
  <c r="F56"/>
  <c r="F55"/>
  <c r="F50"/>
  <c r="F49"/>
  <c r="F48"/>
  <c r="F47"/>
  <c r="F46"/>
  <c r="E45"/>
  <c r="E59" i="14" s="1"/>
  <c r="D45" i="2"/>
  <c r="D59" i="14" s="1"/>
  <c r="C45" i="2"/>
  <c r="C59" i="14" s="1"/>
  <c r="F22" i="2"/>
  <c r="J16"/>
  <c r="J29" s="1"/>
  <c r="I16"/>
  <c r="I29" s="1"/>
  <c r="H16"/>
  <c r="H29" s="1"/>
  <c r="E16"/>
  <c r="E57" i="14" s="1"/>
  <c r="F90"/>
  <c r="E90"/>
  <c r="C90"/>
  <c r="C86"/>
  <c r="F84"/>
  <c r="E84"/>
  <c r="D84"/>
  <c r="C84"/>
  <c r="E83"/>
  <c r="D83"/>
  <c r="C83"/>
  <c r="D82"/>
  <c r="E79"/>
  <c r="D79"/>
  <c r="C79"/>
  <c r="E76"/>
  <c r="D76"/>
  <c r="C76"/>
  <c r="E73"/>
  <c r="D73"/>
  <c r="C73"/>
  <c r="E68"/>
  <c r="D68"/>
  <c r="C68"/>
  <c r="E66"/>
  <c r="D66"/>
  <c r="E65"/>
  <c r="D65"/>
  <c r="E61"/>
  <c r="D61"/>
  <c r="D56"/>
  <c r="E56"/>
  <c r="F56"/>
  <c r="C56"/>
  <c r="B66"/>
  <c r="B90"/>
  <c r="B89"/>
  <c r="B88"/>
  <c r="B86"/>
  <c r="B83"/>
  <c r="B82"/>
  <c r="B81"/>
  <c r="B80"/>
  <c r="B84"/>
  <c r="B79"/>
  <c r="B77"/>
  <c r="B76"/>
  <c r="B75"/>
  <c r="B73"/>
  <c r="B72"/>
  <c r="B70"/>
  <c r="B69"/>
  <c r="B68"/>
  <c r="B67"/>
  <c r="B65"/>
  <c r="B64"/>
  <c r="B63"/>
  <c r="B62"/>
  <c r="B61"/>
  <c r="B59"/>
  <c r="B60"/>
  <c r="B58"/>
  <c r="B57"/>
  <c r="B56"/>
  <c r="D29" i="2"/>
  <c r="E7" i="11" s="1"/>
  <c r="N18" i="10"/>
  <c r="E72" i="14"/>
  <c r="F74"/>
  <c r="C72"/>
  <c r="F59"/>
  <c r="F16" i="2"/>
  <c r="F57" i="14" s="1"/>
  <c r="AA33" i="9"/>
  <c r="F60" i="14"/>
  <c r="L18" i="10" l="1"/>
  <c r="N22"/>
  <c r="L22"/>
  <c r="F46" i="19"/>
  <c r="F41"/>
  <c r="F181" i="2"/>
  <c r="H111"/>
  <c r="J111"/>
  <c r="J165" s="1"/>
  <c r="J172" s="1"/>
  <c r="I111"/>
  <c r="F29"/>
  <c r="E29"/>
  <c r="F7" i="11" s="1"/>
  <c r="C33" i="19"/>
  <c r="C52" s="1"/>
  <c r="C77" i="14" s="1"/>
  <c r="D86"/>
  <c r="D58"/>
  <c r="D111" i="2"/>
  <c r="D165" s="1"/>
  <c r="D172" s="1"/>
  <c r="H52" i="19"/>
  <c r="F57" i="18"/>
  <c r="F81" i="14" s="1"/>
  <c r="G37" i="9"/>
  <c r="L37"/>
  <c r="Q37"/>
  <c r="V37"/>
  <c r="AA32"/>
  <c r="AA37" s="1"/>
  <c r="AA38" s="1"/>
  <c r="AA34"/>
  <c r="G111" i="2"/>
  <c r="E33" i="19"/>
  <c r="E52" s="1"/>
  <c r="E77" i="14" s="1"/>
  <c r="F27" i="19"/>
  <c r="F72" i="14" s="1"/>
  <c r="H151" i="2"/>
  <c r="H165"/>
  <c r="H172" s="1"/>
  <c r="D75" i="14"/>
  <c r="D52" i="19"/>
  <c r="D77" i="14" s="1"/>
  <c r="I165" i="2"/>
  <c r="I172" s="1"/>
  <c r="I151"/>
  <c r="D7" i="11"/>
  <c r="C58" i="14"/>
  <c r="C111" i="2"/>
  <c r="G18" i="11"/>
  <c r="F86" i="14"/>
  <c r="G17" i="11"/>
  <c r="G33" i="19"/>
  <c r="D18" i="11"/>
  <c r="F17"/>
  <c r="L11" i="10"/>
  <c r="AB37" i="9"/>
  <c r="E17" i="11"/>
  <c r="E75" i="14" l="1"/>
  <c r="J151" i="2"/>
  <c r="J7" i="18" s="1"/>
  <c r="J15" s="1"/>
  <c r="J31" s="1"/>
  <c r="J94" s="1"/>
  <c r="F111" i="2"/>
  <c r="F62" i="14" s="1"/>
  <c r="G165" i="2"/>
  <c r="F165" s="1"/>
  <c r="G151"/>
  <c r="G7" i="18" s="1"/>
  <c r="F58" i="14"/>
  <c r="G7" i="11"/>
  <c r="E111" i="2"/>
  <c r="E151" s="1"/>
  <c r="E58" i="14"/>
  <c r="C75"/>
  <c r="D62"/>
  <c r="D151" i="2"/>
  <c r="D63" i="14"/>
  <c r="E13" i="11" s="1"/>
  <c r="E8"/>
  <c r="Q38" i="9"/>
  <c r="G38"/>
  <c r="V38"/>
  <c r="L38"/>
  <c r="G172" i="2"/>
  <c r="F172" s="1"/>
  <c r="J154"/>
  <c r="J25" i="19" s="1"/>
  <c r="I154" i="2"/>
  <c r="I25" i="19" s="1"/>
  <c r="I7" i="18"/>
  <c r="I15" s="1"/>
  <c r="I31" s="1"/>
  <c r="I94" s="1"/>
  <c r="H7"/>
  <c r="H15" s="1"/>
  <c r="H31" s="1"/>
  <c r="H94" s="1"/>
  <c r="H154" i="2"/>
  <c r="H25" i="19" s="1"/>
  <c r="G52"/>
  <c r="F52" s="1"/>
  <c r="F77" i="14" s="1"/>
  <c r="F33" i="19"/>
  <c r="F75" i="14" s="1"/>
  <c r="C151" i="2"/>
  <c r="C165"/>
  <c r="C172" s="1"/>
  <c r="C62" i="14"/>
  <c r="F151" i="2" l="1"/>
  <c r="F67" i="14" s="1"/>
  <c r="G154" i="2"/>
  <c r="F154" s="1"/>
  <c r="E62" i="14"/>
  <c r="E165" i="2"/>
  <c r="E172" s="1"/>
  <c r="F8" i="11" s="1"/>
  <c r="E64" i="14" s="1"/>
  <c r="D154" i="2"/>
  <c r="D67" i="14"/>
  <c r="D7" i="18"/>
  <c r="D15" s="1"/>
  <c r="E15"/>
  <c r="E31" s="1"/>
  <c r="E67" i="14"/>
  <c r="E154" i="2"/>
  <c r="C63" i="14"/>
  <c r="D13" i="11" s="1"/>
  <c r="D8"/>
  <c r="C64" i="14" s="1"/>
  <c r="G15" i="18"/>
  <c r="F7"/>
  <c r="C67" i="14"/>
  <c r="C7" i="18"/>
  <c r="C15" s="1"/>
  <c r="C29" s="1"/>
  <c r="C154" i="2"/>
  <c r="G8" i="11"/>
  <c r="F64" i="14" s="1"/>
  <c r="F63"/>
  <c r="G13" i="11" s="1"/>
  <c r="G25" i="19" l="1"/>
  <c r="F25" s="1"/>
  <c r="D29" i="18"/>
  <c r="D31" s="1"/>
  <c r="E63" i="14"/>
  <c r="F13" i="11" s="1"/>
  <c r="C31" i="18"/>
  <c r="E11" i="11"/>
  <c r="E10"/>
  <c r="E9"/>
  <c r="D69" i="14"/>
  <c r="D25" i="19"/>
  <c r="F11" i="11"/>
  <c r="E70" i="14" s="1"/>
  <c r="E69"/>
  <c r="E25" i="19"/>
  <c r="F10" i="11"/>
  <c r="E89" i="14" s="1"/>
  <c r="F9" i="11"/>
  <c r="E88" i="14" s="1"/>
  <c r="E94" i="18"/>
  <c r="E80" i="14"/>
  <c r="C25" i="19"/>
  <c r="D11" i="11"/>
  <c r="C70" i="14" s="1"/>
  <c r="C69"/>
  <c r="D10" i="11"/>
  <c r="C89" i="14" s="1"/>
  <c r="D9" i="11"/>
  <c r="C88" i="14" s="1"/>
  <c r="F15" i="18"/>
  <c r="G10" i="11"/>
  <c r="F89" i="14" s="1"/>
  <c r="G9" i="11"/>
  <c r="F88" i="14" s="1"/>
  <c r="F69"/>
  <c r="G11" i="11"/>
  <c r="F70" i="14" s="1"/>
  <c r="D80" l="1"/>
  <c r="D94" i="18"/>
  <c r="C80" i="14"/>
  <c r="C94" i="18"/>
  <c r="F29"/>
  <c r="G31"/>
  <c r="G94" l="1"/>
  <c r="F94" s="1"/>
  <c r="F31"/>
  <c r="F80" i="14" s="1"/>
</calcChain>
</file>

<file path=xl/sharedStrings.xml><?xml version="1.0" encoding="utf-8"?>
<sst xmlns="http://schemas.openxmlformats.org/spreadsheetml/2006/main" count="1218" uniqueCount="643">
  <si>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</si>
  <si>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</si>
  <si>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</si>
  <si>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</si>
  <si>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</si>
  <si>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</si>
  <si>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</si>
  <si>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</si>
  <si>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</si>
  <si>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</si>
  <si>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</si>
  <si>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</si>
  <si>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</si>
  <si>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</si>
  <si>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</si>
  <si>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</si>
  <si>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</si>
  <si>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</si>
  <si>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</si>
  <si>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</si>
  <si>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Додаток 1</t>
  </si>
  <si>
    <t>(найменування органу, який розглянув фінансовий план)</t>
  </si>
  <si>
    <t>Територія</t>
  </si>
  <si>
    <t>Форма власності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</si>
  <si>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</si>
  <si>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</si>
  <si>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</si>
  <si>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</si>
  <si>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</si>
  <si>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</si>
  <si>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</si>
  <si>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</si>
  <si>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</si>
  <si>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</si>
  <si>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</si>
  <si>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</si>
  <si>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</si>
  <si>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</si>
  <si>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</si>
  <si>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</si>
  <si>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</si>
  <si>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</si>
  <si>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</si>
  <si>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</si>
  <si>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</si>
  <si>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</si>
  <si>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</si>
  <si>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</si>
  <si>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</si>
  <si>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</si>
  <si>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</si>
  <si>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</si>
  <si>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</si>
  <si>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</si>
  <si>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</si>
  <si>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</si>
  <si>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</si>
  <si>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</si>
  <si>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</si>
  <si>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</si>
  <si>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</si>
  <si>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</si>
  <si>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</si>
  <si>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</si>
  <si>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</si>
  <si>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</si>
  <si>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</si>
  <si>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</si>
  <si>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</si>
  <si>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</si>
  <si>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</si>
  <si>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</si>
  <si>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</si>
  <si>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</si>
  <si>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</si>
  <si>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</si>
  <si>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</si>
  <si>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</si>
  <si>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</si>
  <si>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</si>
  <si>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</si>
  <si>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</si>
  <si>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</si>
  <si>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</si>
  <si>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</si>
  <si>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</si>
  <si>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</si>
  <si>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</si>
  <si>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</si>
  <si>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 xml:space="preserve">  (найменування органу, з яким погоджено фінансовий план)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</si>
  <si>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</si>
  <si>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</si>
  <si>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</si>
  <si>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</si>
  <si>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</si>
  <si>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</si>
  <si>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</si>
  <si>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</si>
  <si>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</si>
  <si>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</si>
  <si>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</si>
  <si>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</si>
  <si>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</si>
  <si>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</si>
  <si>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</si>
  <si>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</si>
  <si>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</si>
  <si>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</si>
  <si>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</si>
  <si>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 xml:space="preserve">      1. Дані про підприємство, персонал та фонд заробітної плати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</si>
  <si>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</si>
  <si>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</si>
  <si>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</si>
  <si>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</si>
  <si>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</si>
  <si>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</si>
  <si>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</si>
  <si>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</si>
  <si>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</si>
  <si>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</si>
  <si>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</si>
  <si>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</si>
  <si>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Факт за звітний період поточного року на останню дату</t>
  </si>
  <si>
    <t>Планові показники</t>
  </si>
  <si>
    <t>Примітки</t>
  </si>
  <si>
    <t>&gt; 0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</si>
  <si>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</si>
  <si>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</si>
  <si>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</si>
  <si>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</si>
  <si>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</si>
  <si>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</si>
  <si>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</si>
  <si>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</si>
  <si>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</si>
  <si>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</si>
  <si>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</si>
  <si>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</si>
  <si>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</si>
  <si>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</si>
  <si>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</si>
  <si>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</si>
  <si>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</si>
  <si>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Усього витрат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</si>
  <si>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</si>
  <si>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</si>
  <si>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</si>
  <si>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</si>
  <si>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</si>
  <si>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</si>
  <si>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</si>
  <si>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</si>
  <si>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</si>
  <si>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</si>
  <si>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</si>
  <si>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</si>
  <si>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</si>
  <si>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</si>
  <si>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 xml:space="preserve">ПОГОДЖЕНО 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</si>
  <si>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</si>
  <si>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</si>
  <si>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</si>
  <si>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</si>
  <si>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</si>
  <si>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</si>
  <si>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</si>
  <si>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</si>
  <si>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</si>
  <si>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</si>
  <si>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</si>
  <si>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Плановий рік</t>
  </si>
  <si>
    <t>Код за ЄДРПОУ</t>
  </si>
  <si>
    <t>(посада, ініціали  та прізвище керівника органу</t>
  </si>
  <si>
    <t xml:space="preserve"> рішення Кабінету Міністрів України)</t>
  </si>
  <si>
    <t xml:space="preserve"> управління підприємством або номер відповідного </t>
  </si>
  <si>
    <t>управління підприємством)</t>
  </si>
  <si>
    <t xml:space="preserve">(посада, ініціали та прізвище керівника органу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</si>
  <si>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</si>
  <si>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</si>
  <si>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</si>
  <si>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</si>
  <si>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</si>
  <si>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</si>
  <si>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</si>
  <si>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</si>
  <si>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</si>
  <si>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</si>
  <si>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</si>
  <si>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</si>
  <si>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</si>
  <si>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</si>
  <si>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</si>
  <si>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</si>
  <si>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</si>
  <si>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</si>
  <si>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</si>
  <si>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</si>
  <si>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</si>
  <si>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</si>
  <si>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</si>
  <si>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</si>
  <si>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</si>
  <si>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</si>
  <si>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</si>
  <si>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</si>
  <si>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</si>
  <si>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</si>
  <si>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Прогноз на поточний рік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</si>
  <si>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</si>
  <si>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</si>
  <si>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</si>
  <si>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</si>
  <si>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</si>
  <si>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</si>
  <si>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</si>
  <si>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</si>
  <si>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</si>
  <si>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</si>
  <si>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</si>
  <si>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</si>
  <si>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</si>
  <si>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</si>
  <si>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</si>
  <si>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</si>
  <si>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</si>
  <si>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</si>
  <si>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</si>
  <si>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</si>
  <si>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</si>
  <si>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</si>
  <si>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</si>
  <si>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</si>
  <si>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</si>
  <si>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</si>
  <si>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</si>
  <si>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</si>
  <si>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</si>
  <si>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</si>
  <si>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</si>
  <si>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</si>
  <si>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</si>
  <si>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</si>
  <si>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</si>
  <si>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</si>
  <si>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</si>
  <si>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</si>
  <si>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</si>
  <si>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</si>
  <si>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</si>
  <si>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</si>
  <si>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Усього на рік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</si>
  <si>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</si>
  <si>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</si>
  <si>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</si>
  <si>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</si>
  <si>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</si>
  <si>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</si>
  <si>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</si>
  <si>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</si>
  <si>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</si>
  <si>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</si>
  <si>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</si>
  <si>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</si>
  <si>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</si>
  <si>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</si>
  <si>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</si>
  <si>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</si>
  <si>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</si>
  <si>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</si>
  <si>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2012/1</t>
  </si>
  <si>
    <t>2145/1</t>
  </si>
  <si>
    <t>2145/2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</si>
  <si>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</si>
  <si>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</si>
  <si>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</si>
  <si>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</si>
  <si>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</si>
  <si>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</si>
  <si>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</si>
  <si>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</si>
  <si>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</si>
  <si>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</si>
  <si>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</si>
  <si>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</si>
  <si>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</si>
  <si>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тис. гривень (без ПДВ)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</si>
  <si>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</si>
  <si>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</si>
  <si>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</si>
  <si>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</si>
  <si>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</si>
  <si>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</si>
  <si>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</si>
  <si>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Сплата інших податків, зборів, обов'язкових платежів до державного та місцевих бюджетів</t>
  </si>
  <si>
    <t xml:space="preserve">та контролю виконання фінансового плану </t>
  </si>
  <si>
    <t>суб'єкта господарювання державного сектору економіки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</si>
  <si>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</si>
  <si>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</si>
  <si>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</si>
  <si>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</si>
  <si>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r>
      <t>Керівник ______________________________________</t>
    </r>
    <r>
      <rPr>
        <sz val="14"/>
        <rFont val="Times New Roman"/>
        <family val="1"/>
        <charset val="204"/>
      </rPr>
      <t xml:space="preserve"> </t>
    </r>
  </si>
  <si>
    <t>____________________________________________</t>
  </si>
  <si>
    <t>______________________________________________</t>
  </si>
  <si>
    <t>Коди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</si>
  <si>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</si>
  <si>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</si>
  <si>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</si>
  <si>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</si>
  <si>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</si>
  <si>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</si>
  <si>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</si>
  <si>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</si>
  <si>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</si>
  <si>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</si>
  <si>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</si>
  <si>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</si>
  <si>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</si>
  <si>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Інформація згідно із стратегічним планом розвитку</t>
  </si>
  <si>
    <t>Дивіденди/відрахування частини чистого прибутку</t>
  </si>
  <si>
    <t>Усього виплат на користь держави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</si>
  <si>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</si>
  <si>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</si>
  <si>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</si>
  <si>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</si>
  <si>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</si>
  <si>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</si>
  <si>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</si>
  <si>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</si>
  <si>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</si>
  <si>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</si>
  <si>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</si>
  <si>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</si>
  <si>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</si>
  <si>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господарськими товариствами, у статутному капіталі яких більше                  50 відсотків акцій (часток, паїв) належать державі на виплату дивідендів</t>
  </si>
  <si>
    <t>I. Формування фінансових результатів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</si>
  <si>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</si>
  <si>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</si>
  <si>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</si>
  <si>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</si>
  <si>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Фонд оплати праці, тис. гривень, у тому числі:</t>
  </si>
  <si>
    <t>Витрати на оплату праці, тис. гривень, у тому числі:</t>
  </si>
  <si>
    <t>Плановий рік до плану поточного року, %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</si>
  <si>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</si>
  <si>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</si>
  <si>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</si>
  <si>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</si>
  <si>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</si>
  <si>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</si>
  <si>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із зазначенням органу, який його погодив</t>
  </si>
  <si>
    <t>У тому числі за їх видами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</si>
  <si>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</si>
  <si>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</si>
  <si>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</si>
  <si>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</si>
  <si>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</si>
  <si>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</si>
  <si>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</si>
  <si>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Одиниця виміру, тис. гривень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</si>
  <si>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</si>
  <si>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</si>
  <si>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</si>
  <si>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</si>
  <si>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господарськими товариствами, у статутному капіталі яких більше                                      50 відсотків акцій (часток, паїв) належать державі на виплату дивідендів на державну частку</t>
  </si>
  <si>
    <t>Сплата дивідендів на державну частку/відрахувань частини чистого прибутку</t>
  </si>
  <si>
    <t>Перерахування коштів державі як власнику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</si>
  <si>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</si>
  <si>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</si>
  <si>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</si>
  <si>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</si>
  <si>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</si>
  <si>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</si>
  <si>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</si>
  <si>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</si>
  <si>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</si>
  <si>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</si>
  <si>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</si>
  <si>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обґрунтування. 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</si>
  <si>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</si>
  <si>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</si>
  <si>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Питома вага в загальному обсязі реалізації, %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</si>
  <si>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</si>
  <si>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</si>
  <si>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</si>
  <si>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</si>
  <si>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</si>
  <si>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</si>
  <si>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</si>
  <si>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</si>
  <si>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</si>
  <si>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</si>
  <si>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(пункт 2)</t>
  </si>
  <si>
    <t xml:space="preserve">               (підпис)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</si>
  <si>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</si>
  <si>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</si>
  <si>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</si>
  <si>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</si>
  <si>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</si>
  <si>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</si>
  <si>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</si>
  <si>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</si>
  <si>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</si>
  <si>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</si>
  <si>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</si>
  <si>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</si>
  <si>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М. П.</t>
  </si>
  <si>
    <t>План з повернення коштів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</si>
  <si>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</si>
  <si>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</si>
  <si>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</si>
  <si>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</si>
  <si>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</si>
  <si>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</si>
  <si>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плановий рік
+4 роки</t>
  </si>
  <si>
    <t>Податок на додану вартість нарахований/до відшкодування
(з мінусом)</t>
  </si>
  <si>
    <t>(    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</si>
  <si>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</si>
  <si>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</si>
  <si>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</si>
  <si>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1000/1</t>
  </si>
  <si>
    <t>1000/2</t>
  </si>
  <si>
    <t>1000/3</t>
  </si>
  <si>
    <t>загальновиробничі витрати</t>
  </si>
  <si>
    <t>1018/1</t>
  </si>
  <si>
    <t>1018/2</t>
  </si>
  <si>
    <t>1018/3</t>
  </si>
  <si>
    <t>1018/4</t>
  </si>
  <si>
    <t>Дохід від реалізації оборотних активів (крім фінансових інвестицій)</t>
  </si>
  <si>
    <t>1031/1</t>
  </si>
  <si>
    <t>Дохід від операційної оренди активів</t>
  </si>
  <si>
    <t>1031/2</t>
  </si>
  <si>
    <t>Дохід від реалізації іноземної валюти</t>
  </si>
  <si>
    <t>1031/3</t>
  </si>
  <si>
    <t>Дохід від  діяльності об'єктів соціальної інфраструктури</t>
  </si>
  <si>
    <t>1031/4</t>
  </si>
  <si>
    <t>Дохід (відсотки, комісія) за залишок коштів на рахунках</t>
  </si>
  <si>
    <t>1031/5</t>
  </si>
  <si>
    <t>Дохід від безоплатно одержаних активів</t>
  </si>
  <si>
    <t>1031/6</t>
  </si>
  <si>
    <t>Дохід від списання кредиторської заборгованості</t>
  </si>
  <si>
    <t>1031/7</t>
  </si>
  <si>
    <t>Штрафи, пені, неустойки отримані</t>
  </si>
  <si>
    <t>1031/8</t>
  </si>
  <si>
    <t>Відшкодування раніше списаних активів</t>
  </si>
  <si>
    <t>1031/9</t>
  </si>
  <si>
    <t>Інші</t>
  </si>
  <si>
    <t>1031/10</t>
  </si>
  <si>
    <t>1031/10/1</t>
  </si>
  <si>
    <t>1031/10/2</t>
  </si>
  <si>
    <t>1031/10/3</t>
  </si>
  <si>
    <t>Розрахунково-касове обслуговування</t>
  </si>
  <si>
    <t>1062/1</t>
  </si>
  <si>
    <t>Комунальні платежі</t>
  </si>
  <si>
    <t>1062/2</t>
  </si>
  <si>
    <t>Охорона</t>
  </si>
  <si>
    <t>1062/3</t>
  </si>
  <si>
    <t>Поштово-канцелярські витрати</t>
  </si>
  <si>
    <t>1062/4</t>
  </si>
  <si>
    <t>1062/5</t>
  </si>
  <si>
    <t>Утримання підрозділів, що займаються збутом продукції (за винятком ФОП)</t>
  </si>
  <si>
    <t>1076/1</t>
  </si>
  <si>
    <t>1076/2</t>
  </si>
  <si>
    <t>Доставка продукції споживачам</t>
  </si>
  <si>
    <t>1076/3</t>
  </si>
  <si>
    <t>Комісійна винагорода спецекспортерів</t>
  </si>
  <si>
    <t>1076/4</t>
  </si>
  <si>
    <t>Послуги сторонніх організацій для збуту</t>
  </si>
  <si>
    <t>1076/5</t>
  </si>
  <si>
    <t>1076/6</t>
  </si>
  <si>
    <t>Страхування вантажу під час збуту</t>
  </si>
  <si>
    <t>1076/7</t>
  </si>
  <si>
    <t>Участь у виставках</t>
  </si>
  <si>
    <t>1076/8</t>
  </si>
  <si>
    <t>Собівартість реалізації валюти</t>
  </si>
  <si>
    <t>1085/1</t>
  </si>
  <si>
    <t>Втрати від знецінення запасів та псування цінностей</t>
  </si>
  <si>
    <t>1085/2</t>
  </si>
  <si>
    <t>Витрати на утримання об'єктів соціальної інфраструктури</t>
  </si>
  <si>
    <t>1085/3</t>
  </si>
  <si>
    <t>Визнані штрафи, пені, неустойки</t>
  </si>
  <si>
    <t>1085/4</t>
  </si>
  <si>
    <t>Собівартість реалізації  виробничих запасів</t>
  </si>
  <si>
    <t>1085/5</t>
  </si>
  <si>
    <t>1085/6</t>
  </si>
  <si>
    <t>1085/7</t>
  </si>
  <si>
    <t>1085/8</t>
  </si>
  <si>
    <t>Інші витрати операційної діяльності</t>
  </si>
  <si>
    <t>1110/1</t>
  </si>
  <si>
    <t>1110/2</t>
  </si>
  <si>
    <t>Відсотки одержані від фінансових інвестицій</t>
  </si>
  <si>
    <t>1120/1</t>
  </si>
  <si>
    <t>Відсотки одержані по депозитним вкладенням</t>
  </si>
  <si>
    <t>1120/2</t>
  </si>
  <si>
    <t>1120/3</t>
  </si>
  <si>
    <t>1120/3/1</t>
  </si>
  <si>
    <t>1130/1</t>
  </si>
  <si>
    <t>1130/2</t>
  </si>
  <si>
    <t>Відсотки за кредит</t>
  </si>
  <si>
    <t>Інші фінансові витрати</t>
  </si>
  <si>
    <t>1142/1</t>
  </si>
  <si>
    <t>Дохід від реалізації необоротних активів</t>
  </si>
  <si>
    <t xml:space="preserve"> Дохід від реалізації  майнових комплексів</t>
  </si>
  <si>
    <t>Дохід від реалізації фінансових інвестицій</t>
  </si>
  <si>
    <t xml:space="preserve">Інші </t>
  </si>
  <si>
    <t>1155/1</t>
  </si>
  <si>
    <t>1155/2</t>
  </si>
  <si>
    <t>1155/3</t>
  </si>
  <si>
    <t>Собівартість реалізованих необоротних активів</t>
  </si>
  <si>
    <t>1161/1</t>
  </si>
  <si>
    <t>Собівартість реалізації  майнових комплексів</t>
  </si>
  <si>
    <t>1161/2</t>
  </si>
  <si>
    <t>Списання необоротних активів</t>
  </si>
  <si>
    <t>1161/3</t>
  </si>
  <si>
    <t>Безоплатна передача необоротних активів</t>
  </si>
  <si>
    <t>1161/4</t>
  </si>
  <si>
    <t>Витрати на медичне обслуговування</t>
  </si>
  <si>
    <t>1161/5</t>
  </si>
  <si>
    <t>Інші витрати , що виникають у процесі звичайної діяльності</t>
  </si>
  <si>
    <t>1161/6</t>
  </si>
  <si>
    <t>Інші витрати, що виникають відповідно до Колективного Договору</t>
  </si>
  <si>
    <t>1161/7</t>
  </si>
  <si>
    <t>Витрати на благодійну допомогу</t>
  </si>
  <si>
    <t>1161/8</t>
  </si>
  <si>
    <t>1161/9</t>
  </si>
  <si>
    <t>1161/10</t>
  </si>
  <si>
    <t>1404/1</t>
  </si>
  <si>
    <t>1404/2</t>
  </si>
  <si>
    <t>2050/1</t>
  </si>
  <si>
    <t>2050/2</t>
  </si>
  <si>
    <t>2050/3</t>
  </si>
  <si>
    <t>2060/1</t>
  </si>
  <si>
    <t>2060/2</t>
  </si>
  <si>
    <t>2060/3</t>
  </si>
  <si>
    <t>плата за землю</t>
  </si>
  <si>
    <t>2146/1</t>
  </si>
  <si>
    <t>податок на нерухоме майно</t>
  </si>
  <si>
    <t>2146/2</t>
  </si>
  <si>
    <t>2146/3</t>
  </si>
  <si>
    <t>2146/4</t>
  </si>
  <si>
    <t>військовий збір</t>
  </si>
  <si>
    <t>2147/1</t>
  </si>
  <si>
    <t>пільгові пенсії</t>
  </si>
  <si>
    <t>2147/2</t>
  </si>
  <si>
    <t>2147/3</t>
  </si>
  <si>
    <t>2147/4</t>
  </si>
  <si>
    <t>3030/1</t>
  </si>
  <si>
    <t>3030/2</t>
  </si>
  <si>
    <t>3050/1</t>
  </si>
  <si>
    <t>3050/2</t>
  </si>
  <si>
    <t>3060/1</t>
  </si>
  <si>
    <t>3060/2</t>
  </si>
  <si>
    <t>3260/1</t>
  </si>
  <si>
    <t>3260/2</t>
  </si>
  <si>
    <t>3260/3</t>
  </si>
  <si>
    <t>3270/1</t>
  </si>
  <si>
    <t>добавлять строки без ограничений</t>
  </si>
  <si>
    <t>3280/1</t>
  </si>
  <si>
    <t>3290/1</t>
  </si>
  <si>
    <t>3310/1</t>
  </si>
  <si>
    <t>3310/2</t>
  </si>
  <si>
    <t>3310/3</t>
  </si>
  <si>
    <t>3470/1</t>
  </si>
  <si>
    <t>3470/2</t>
  </si>
  <si>
    <t>3480/1</t>
  </si>
  <si>
    <t>3480/2</t>
  </si>
  <si>
    <t>3570/1</t>
  </si>
  <si>
    <t>3570/2</t>
  </si>
  <si>
    <t>Коефіцієнт фінансової стійкості
(власний капітал, рядок 6090 / (довгострокові зобов'язання, рядок 6040 + поточні зобов'язання, рядок 6050))</t>
  </si>
  <si>
    <t>Коефіцієнт відношення боргу до EBITDA
((довгострокові зобов'язання, рядок 6040 + поточні зобов'язання, рядок 6050) / EBITDA, рядок 1410)</t>
  </si>
  <si>
    <t xml:space="preserve"> (форма 1, рядок 1012 гр. 4 / форма 1, рядок 1011, гр. 4)</t>
  </si>
  <si>
    <t>1076/8/1</t>
  </si>
  <si>
    <t>1076/8/2</t>
  </si>
  <si>
    <t>1076/8/3</t>
  </si>
  <si>
    <t>Відрахування до Концерну</t>
  </si>
  <si>
    <t>1161/10/1</t>
  </si>
  <si>
    <t>1161/10/2</t>
  </si>
  <si>
    <t>1161/10/3</t>
  </si>
  <si>
    <t>на зовнішньому ринку</t>
  </si>
  <si>
    <t>для оборонних відомств</t>
  </si>
  <si>
    <t>1000/1/1</t>
  </si>
  <si>
    <t>1000/1/2</t>
  </si>
  <si>
    <t>1000/1/3</t>
  </si>
  <si>
    <t>на внутрішньому ринку</t>
  </si>
  <si>
    <t>від реалізації товарів</t>
  </si>
  <si>
    <t>від робіт і послуг</t>
  </si>
  <si>
    <t>від реалізації продукції</t>
  </si>
  <si>
    <t>1062/5/1</t>
  </si>
  <si>
    <t>1062/5/2</t>
  </si>
  <si>
    <t>1062/5/3</t>
  </si>
  <si>
    <t>Пільгові пенсії</t>
  </si>
  <si>
    <t>1085/8/1</t>
  </si>
  <si>
    <t>1085/8/2</t>
  </si>
  <si>
    <t>1085/8/3</t>
  </si>
  <si>
    <t>ФІНАНСОВИЙ ПЛАН ПІДПРИЄМСТВА НА 2016 рік</t>
  </si>
  <si>
    <t>податок на землю</t>
  </si>
  <si>
    <t>придбання періодичних видань</t>
  </si>
  <si>
    <t>послуги інших організацій</t>
  </si>
  <si>
    <t>послуги сторонніх підприємств з забезпечення охоронної та пожежної безпеки</t>
  </si>
  <si>
    <t>Забруднення навколишнього середовища</t>
  </si>
  <si>
    <t>Плата за водокористування</t>
  </si>
  <si>
    <t>модарнізація,одифікація основних засобів</t>
  </si>
  <si>
    <t>капітальний ремон</t>
  </si>
  <si>
    <t>комунальні витрати</t>
  </si>
  <si>
    <t>30% від оренди майна до ФДМ</t>
  </si>
  <si>
    <t>ПДВ в складі вартості матеріалів(послуг)</t>
  </si>
  <si>
    <t>Зменшення (збільшення) виробничі запаси</t>
  </si>
  <si>
    <t>Зменшення (збільшення) товари</t>
  </si>
  <si>
    <t>Зменшення (збільшення) дебіторська заборгованість за товари(послуги)</t>
  </si>
  <si>
    <t xml:space="preserve">Зменшення (збільшення) інша дебіторська заборгованість  </t>
  </si>
  <si>
    <t>3050/3</t>
  </si>
  <si>
    <t>3050/4</t>
  </si>
  <si>
    <t xml:space="preserve">Зменшення (збільшення) витрати майбутніх періодів  </t>
  </si>
  <si>
    <t>3050/5</t>
  </si>
  <si>
    <t xml:space="preserve">Зменшення (збільшення) інші оборотні активи  </t>
  </si>
  <si>
    <t>3050/6</t>
  </si>
  <si>
    <t>Збільшення (зменшення) поточна кредиторська заборгованість посл.</t>
  </si>
  <si>
    <t>Збільшення (зменшення) розрахунки з бюджетом</t>
  </si>
  <si>
    <t>Збільшення (зменшення) розрахунки зі страхування</t>
  </si>
  <si>
    <t>3060/3</t>
  </si>
  <si>
    <t>Збільшення (зменшення) розрахунки з оплати праці</t>
  </si>
  <si>
    <t>3060/4</t>
  </si>
  <si>
    <t>Збільшення (зменшення) інші поточні зобов'язання</t>
  </si>
  <si>
    <t>3060/5</t>
  </si>
  <si>
    <t xml:space="preserve">ДП МОУ Харківська кантора матеріально-технічного забезпечення </t>
  </si>
  <si>
    <t>Державне підприємство</t>
  </si>
  <si>
    <t>Рік 2015</t>
  </si>
  <si>
    <t>Харківська</t>
  </si>
  <si>
    <t>Міністерство оборони України</t>
  </si>
  <si>
    <t>матерально-технічне постачання і збут</t>
  </si>
  <si>
    <t>Складське господарство</t>
  </si>
  <si>
    <t>52.10</t>
  </si>
  <si>
    <t>Державна</t>
  </si>
  <si>
    <t>Харківська область, м.Харків, вул.Цементна,3</t>
  </si>
  <si>
    <t>057-370-40-61</t>
  </si>
  <si>
    <t>Сімон Сергій Олексійович</t>
  </si>
  <si>
    <t>ДП  МОУ Харківська контора матеріально-технічного забезпеченя</t>
  </si>
  <si>
    <t>до фінансового плану на 2016 рік</t>
  </si>
  <si>
    <t>Фактичний показник за 2014 минулий рік</t>
  </si>
  <si>
    <t>Плановий показник поточного2015 року</t>
  </si>
  <si>
    <t>Фактичний показник поточного року за останній звітний період 1 кв.2015року</t>
  </si>
  <si>
    <t>Плановий 2016  рік</t>
  </si>
  <si>
    <t xml:space="preserve"> Складське господарство</t>
  </si>
  <si>
    <t>Здавання в оренду власного нерухомого майна</t>
  </si>
  <si>
    <t>Оренда ынших машин та устаткування</t>
  </si>
</sst>
</file>

<file path=xl/styles.xml><?xml version="1.0" encoding="utf-8"?>
<styleSheet xmlns="http://schemas.openxmlformats.org/spreadsheetml/2006/main">
  <numFmts count="18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dd\.mm\.yyyy;@"/>
    <numFmt numFmtId="175" formatCode="_(* #,##0.0_);_(* \(#,##0.0\);_(* &quot;-&quot;??_);_(@_)"/>
    <numFmt numFmtId="176" formatCode="_(* #,##0_);_(* \(#,##0\);_(* &quot;-&quot;??_);_(@_)"/>
    <numFmt numFmtId="177" formatCode="#,##0.000"/>
    <numFmt numFmtId="178" formatCode="_(* #,##0.0_);_(* \(#,##0.0\);_(* &quot;-&quot;_);_(@_)"/>
  </numFmts>
  <fonts count="7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5" fillId="2" borderId="0" applyNumberFormat="0" applyBorder="0" applyAlignment="0" applyProtection="0"/>
    <xf numFmtId="0" fontId="1" fillId="2" borderId="0" applyNumberFormat="0" applyBorder="0" applyAlignment="0" applyProtection="0"/>
    <xf numFmtId="0" fontId="35" fillId="3" borderId="0" applyNumberFormat="0" applyBorder="0" applyAlignment="0" applyProtection="0"/>
    <xf numFmtId="0" fontId="1" fillId="3" borderId="0" applyNumberFormat="0" applyBorder="0" applyAlignment="0" applyProtection="0"/>
    <xf numFmtId="0" fontId="35" fillId="4" borderId="0" applyNumberFormat="0" applyBorder="0" applyAlignment="0" applyProtection="0"/>
    <xf numFmtId="0" fontId="1" fillId="4" borderId="0" applyNumberFormat="0" applyBorder="0" applyAlignment="0" applyProtection="0"/>
    <xf numFmtId="0" fontId="35" fillId="5" borderId="0" applyNumberFormat="0" applyBorder="0" applyAlignment="0" applyProtection="0"/>
    <xf numFmtId="0" fontId="1" fillId="5" borderId="0" applyNumberFormat="0" applyBorder="0" applyAlignment="0" applyProtection="0"/>
    <xf numFmtId="0" fontId="35" fillId="6" borderId="0" applyNumberFormat="0" applyBorder="0" applyAlignment="0" applyProtection="0"/>
    <xf numFmtId="0" fontId="1" fillId="6" borderId="0" applyNumberFormat="0" applyBorder="0" applyAlignment="0" applyProtection="0"/>
    <xf numFmtId="0" fontId="35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8" borderId="0" applyNumberFormat="0" applyBorder="0" applyAlignment="0" applyProtection="0"/>
    <xf numFmtId="0" fontId="1" fillId="8" borderId="0" applyNumberFormat="0" applyBorder="0" applyAlignment="0" applyProtection="0"/>
    <xf numFmtId="0" fontId="35" fillId="9" borderId="0" applyNumberFormat="0" applyBorder="0" applyAlignment="0" applyProtection="0"/>
    <xf numFmtId="0" fontId="1" fillId="9" borderId="0" applyNumberFormat="0" applyBorder="0" applyAlignment="0" applyProtection="0"/>
    <xf numFmtId="0" fontId="35" fillId="10" borderId="0" applyNumberFormat="0" applyBorder="0" applyAlignment="0" applyProtection="0"/>
    <xf numFmtId="0" fontId="1" fillId="10" borderId="0" applyNumberFormat="0" applyBorder="0" applyAlignment="0" applyProtection="0"/>
    <xf numFmtId="0" fontId="35" fillId="5" borderId="0" applyNumberFormat="0" applyBorder="0" applyAlignment="0" applyProtection="0"/>
    <xf numFmtId="0" fontId="1" fillId="5" borderId="0" applyNumberFormat="0" applyBorder="0" applyAlignment="0" applyProtection="0"/>
    <xf numFmtId="0" fontId="35" fillId="8" borderId="0" applyNumberFormat="0" applyBorder="0" applyAlignment="0" applyProtection="0"/>
    <xf numFmtId="0" fontId="1" fillId="8" borderId="0" applyNumberFormat="0" applyBorder="0" applyAlignment="0" applyProtection="0"/>
    <xf numFmtId="0" fontId="35" fillId="11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6" fillId="12" borderId="0" applyNumberFormat="0" applyBorder="0" applyAlignment="0" applyProtection="0"/>
    <xf numFmtId="0" fontId="18" fillId="12" borderId="0" applyNumberFormat="0" applyBorder="0" applyAlignment="0" applyProtection="0"/>
    <xf numFmtId="0" fontId="36" fillId="9" borderId="0" applyNumberFormat="0" applyBorder="0" applyAlignment="0" applyProtection="0"/>
    <xf numFmtId="0" fontId="18" fillId="9" borderId="0" applyNumberFormat="0" applyBorder="0" applyAlignment="0" applyProtection="0"/>
    <xf numFmtId="0" fontId="36" fillId="10" borderId="0" applyNumberFormat="0" applyBorder="0" applyAlignment="0" applyProtection="0"/>
    <xf numFmtId="0" fontId="18" fillId="10" borderId="0" applyNumberFormat="0" applyBorder="0" applyAlignment="0" applyProtection="0"/>
    <xf numFmtId="0" fontId="36" fillId="13" borderId="0" applyNumberFormat="0" applyBorder="0" applyAlignment="0" applyProtection="0"/>
    <xf numFmtId="0" fontId="18" fillId="13" borderId="0" applyNumberFormat="0" applyBorder="0" applyAlignment="0" applyProtection="0"/>
    <xf numFmtId="0" fontId="36" fillId="14" borderId="0" applyNumberFormat="0" applyBorder="0" applyAlignment="0" applyProtection="0"/>
    <xf numFmtId="0" fontId="18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9" fillId="3" borderId="0" applyNumberFormat="0" applyBorder="0" applyAlignment="0" applyProtection="0"/>
    <xf numFmtId="0" fontId="21" fillId="20" borderId="1" applyNumberFormat="0" applyAlignment="0" applyProtection="0"/>
    <xf numFmtId="0" fontId="26" fillId="21" borderId="2" applyNumberFormat="0" applyAlignment="0" applyProtection="0"/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49" fontId="37" fillId="0" borderId="3">
      <alignment horizontal="center" vertical="center"/>
      <protection locked="0"/>
    </xf>
    <xf numFmtId="165" fontId="15" fillId="0" borderId="0" applyFont="0" applyFill="0" applyBorder="0" applyAlignment="0" applyProtection="0"/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49" fontId="15" fillId="0" borderId="3">
      <alignment horizontal="left" vertical="center"/>
      <protection locked="0"/>
    </xf>
    <xf numFmtId="0" fontId="30" fillId="0" borderId="0" applyNumberFormat="0" applyFill="0" applyBorder="0" applyAlignment="0" applyProtection="0"/>
    <xf numFmtId="168" fontId="38" fillId="0" borderId="0" applyAlignment="0">
      <alignment wrapText="1"/>
    </xf>
    <xf numFmtId="0" fontId="33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19" fillId="7" borderId="1" applyNumberFormat="0" applyAlignment="0" applyProtection="0"/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</xf>
    <xf numFmtId="49" fontId="15" fillId="0" borderId="0" applyNumberFormat="0" applyFont="0" applyAlignment="0">
      <alignment vertical="top" wrapText="1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15" fillId="0" borderId="0" applyNumberFormat="0" applyFont="0" applyAlignment="0">
      <alignment vertical="top" wrapText="1"/>
      <protection locked="0"/>
    </xf>
    <xf numFmtId="49" fontId="40" fillId="22" borderId="7">
      <alignment horizontal="left" vertical="center"/>
      <protection locked="0"/>
    </xf>
    <xf numFmtId="49" fontId="40" fillId="22" borderId="7">
      <alignment horizontal="left" vertical="center"/>
    </xf>
    <xf numFmtId="4" fontId="40" fillId="22" borderId="7">
      <alignment horizontal="right" vertical="center"/>
      <protection locked="0"/>
    </xf>
    <xf numFmtId="4" fontId="40" fillId="22" borderId="7">
      <alignment horizontal="right" vertical="center"/>
    </xf>
    <xf numFmtId="4" fontId="41" fillId="22" borderId="7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7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7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9" fontId="46" fillId="22" borderId="3">
      <alignment horizontal="left" vertical="center"/>
      <protection locked="0"/>
    </xf>
    <xf numFmtId="49" fontId="46" fillId="22" borderId="3">
      <alignment horizontal="left" vertical="center"/>
    </xf>
    <xf numFmtId="4" fontId="45" fillId="22" borderId="3">
      <alignment horizontal="right" vertical="center"/>
      <protection locked="0"/>
    </xf>
    <xf numFmtId="4" fontId="45" fillId="22" borderId="3">
      <alignment horizontal="right" vertical="center"/>
    </xf>
    <xf numFmtId="4" fontId="47" fillId="22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" fontId="49" fillId="0" borderId="3">
      <alignment horizontal="right" vertical="center"/>
      <protection locked="0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9" fontId="51" fillId="0" borderId="3">
      <alignment horizontal="left" vertical="center"/>
      <protection locked="0"/>
    </xf>
    <xf numFmtId="49" fontId="51" fillId="0" borderId="3">
      <alignment horizontal="left" vertical="center"/>
    </xf>
    <xf numFmtId="4" fontId="50" fillId="0" borderId="3">
      <alignment horizontal="right" vertical="center"/>
      <protection locked="0"/>
    </xf>
    <xf numFmtId="4" fontId="50" fillId="0" borderId="3">
      <alignment horizontal="right" vertical="center"/>
    </xf>
    <xf numFmtId="49" fontId="48" fillId="0" borderId="3">
      <alignment horizontal="left" vertical="center"/>
      <protection locked="0"/>
    </xf>
    <xf numFmtId="49" fontId="49" fillId="0" borderId="3">
      <alignment horizontal="left" vertical="center"/>
      <protection locked="0"/>
    </xf>
    <xf numFmtId="4" fontId="48" fillId="0" borderId="3">
      <alignment horizontal="right" vertical="center"/>
      <protection locked="0"/>
    </xf>
    <xf numFmtId="0" fontId="31" fillId="0" borderId="8" applyNumberFormat="0" applyFill="0" applyAlignment="0" applyProtection="0"/>
    <xf numFmtId="0" fontId="28" fillId="23" borderId="0" applyNumberFormat="0" applyBorder="0" applyAlignment="0" applyProtection="0"/>
    <xf numFmtId="0" fontId="15" fillId="0" borderId="0"/>
    <xf numFmtId="0" fontId="15" fillId="0" borderId="0"/>
    <xf numFmtId="0" fontId="15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2" fillId="26" borderId="3">
      <alignment horizontal="right" vertical="center"/>
      <protection locked="0"/>
    </xf>
    <xf numFmtId="4" fontId="52" fillId="27" borderId="3">
      <alignment horizontal="right" vertical="center"/>
      <protection locked="0"/>
    </xf>
    <xf numFmtId="4" fontId="52" fillId="28" borderId="3">
      <alignment horizontal="right" vertical="center"/>
      <protection locked="0"/>
    </xf>
    <xf numFmtId="0" fontId="20" fillId="20" borderId="10" applyNumberFormat="0" applyAlignment="0" applyProtection="0"/>
    <xf numFmtId="49" fontId="37" fillId="0" borderId="3">
      <alignment horizontal="left" vertical="center" wrapText="1"/>
      <protection locked="0"/>
    </xf>
    <xf numFmtId="49" fontId="37" fillId="0" borderId="3">
      <alignment horizontal="left" vertical="center" wrapText="1"/>
      <protection locked="0"/>
    </xf>
    <xf numFmtId="0" fontId="27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18" fillId="16" borderId="0" applyNumberFormat="0" applyBorder="0" applyAlignment="0" applyProtection="0"/>
    <xf numFmtId="0" fontId="36" fillId="17" borderId="0" applyNumberFormat="0" applyBorder="0" applyAlignment="0" applyProtection="0"/>
    <xf numFmtId="0" fontId="18" fillId="17" borderId="0" applyNumberFormat="0" applyBorder="0" applyAlignment="0" applyProtection="0"/>
    <xf numFmtId="0" fontId="36" fillId="18" borderId="0" applyNumberFormat="0" applyBorder="0" applyAlignment="0" applyProtection="0"/>
    <xf numFmtId="0" fontId="18" fillId="18" borderId="0" applyNumberFormat="0" applyBorder="0" applyAlignment="0" applyProtection="0"/>
    <xf numFmtId="0" fontId="36" fillId="13" borderId="0" applyNumberFormat="0" applyBorder="0" applyAlignment="0" applyProtection="0"/>
    <xf numFmtId="0" fontId="18" fillId="13" borderId="0" applyNumberFormat="0" applyBorder="0" applyAlignment="0" applyProtection="0"/>
    <xf numFmtId="0" fontId="36" fillId="14" borderId="0" applyNumberFormat="0" applyBorder="0" applyAlignment="0" applyProtection="0"/>
    <xf numFmtId="0" fontId="18" fillId="14" borderId="0" applyNumberFormat="0" applyBorder="0" applyAlignment="0" applyProtection="0"/>
    <xf numFmtId="0" fontId="36" fillId="19" borderId="0" applyNumberFormat="0" applyBorder="0" applyAlignment="0" applyProtection="0"/>
    <xf numFmtId="0" fontId="18" fillId="19" borderId="0" applyNumberFormat="0" applyBorder="0" applyAlignment="0" applyProtection="0"/>
    <xf numFmtId="0" fontId="53" fillId="7" borderId="1" applyNumberFormat="0" applyAlignment="0" applyProtection="0"/>
    <xf numFmtId="0" fontId="19" fillId="7" borderId="1" applyNumberFormat="0" applyAlignment="0" applyProtection="0"/>
    <xf numFmtId="0" fontId="54" fillId="20" borderId="10" applyNumberFormat="0" applyAlignment="0" applyProtection="0"/>
    <xf numFmtId="0" fontId="20" fillId="20" borderId="10" applyNumberFormat="0" applyAlignment="0" applyProtection="0"/>
    <xf numFmtId="0" fontId="55" fillId="20" borderId="1" applyNumberFormat="0" applyAlignment="0" applyProtection="0"/>
    <xf numFmtId="0" fontId="21" fillId="20" borderId="1" applyNumberFormat="0" applyAlignment="0" applyProtection="0"/>
    <xf numFmtId="169" fontId="15" fillId="0" borderId="0" applyFont="0" applyFill="0" applyBorder="0" applyAlignment="0" applyProtection="0"/>
    <xf numFmtId="0" fontId="56" fillId="0" borderId="4" applyNumberFormat="0" applyFill="0" applyAlignment="0" applyProtection="0"/>
    <xf numFmtId="0" fontId="22" fillId="0" borderId="4" applyNumberFormat="0" applyFill="0" applyAlignment="0" applyProtection="0"/>
    <xf numFmtId="0" fontId="57" fillId="0" borderId="5" applyNumberFormat="0" applyFill="0" applyAlignment="0" applyProtection="0"/>
    <xf numFmtId="0" fontId="23" fillId="0" borderId="5" applyNumberFormat="0" applyFill="0" applyAlignment="0" applyProtection="0"/>
    <xf numFmtId="0" fontId="58" fillId="0" borderId="6" applyNumberFormat="0" applyFill="0" applyAlignment="0" applyProtection="0"/>
    <xf numFmtId="0" fontId="24" fillId="0" borderId="6" applyNumberFormat="0" applyFill="0" applyAlignment="0" applyProtection="0"/>
    <xf numFmtId="0" fontId="5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9" fillId="0" borderId="11" applyNumberFormat="0" applyFill="0" applyAlignment="0" applyProtection="0"/>
    <xf numFmtId="0" fontId="25" fillId="0" borderId="11" applyNumberFormat="0" applyFill="0" applyAlignment="0" applyProtection="0"/>
    <xf numFmtId="0" fontId="60" fillId="21" borderId="2" applyNumberFormat="0" applyAlignment="0" applyProtection="0"/>
    <xf numFmtId="0" fontId="26" fillId="21" borderId="2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3" borderId="0" applyNumberFormat="0" applyBorder="0" applyAlignment="0" applyProtection="0"/>
    <xf numFmtId="0" fontId="28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15" fillId="0" borderId="0"/>
    <xf numFmtId="0" fontId="2" fillId="0" borderId="0"/>
    <xf numFmtId="0" fontId="15" fillId="0" borderId="0"/>
    <xf numFmtId="0" fontId="15" fillId="0" borderId="0" applyNumberFormat="0" applyFont="0" applyFill="0" applyBorder="0" applyAlignment="0" applyProtection="0">
      <alignment vertical="top"/>
    </xf>
    <xf numFmtId="0" fontId="15" fillId="0" borderId="0" applyNumberFormat="0" applyFont="0" applyFill="0" applyBorder="0" applyAlignment="0" applyProtection="0">
      <alignment vertical="top"/>
    </xf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62" fillId="3" borderId="0" applyNumberFormat="0" applyBorder="0" applyAlignment="0" applyProtection="0"/>
    <xf numFmtId="0" fontId="29" fillId="3" borderId="0" applyNumberFormat="0" applyBorder="0" applyAlignment="0" applyProtection="0"/>
    <xf numFmtId="0" fontId="6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4" fillId="25" borderId="9" applyNumberFormat="0" applyFont="0" applyAlignment="0" applyProtection="0"/>
    <xf numFmtId="0" fontId="15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0" borderId="8" applyNumberFormat="0" applyFill="0" applyAlignment="0" applyProtection="0"/>
    <xf numFmtId="0" fontId="31" fillId="0" borderId="8" applyNumberFormat="0" applyFill="0" applyAlignment="0" applyProtection="0"/>
    <xf numFmtId="0" fontId="34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0" fontId="68" fillId="0" borderId="0" applyFont="0" applyFill="0" applyBorder="0" applyAlignment="0" applyProtection="0"/>
    <xf numFmtId="171" fontId="6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9" fillId="4" borderId="0" applyNumberFormat="0" applyBorder="0" applyAlignment="0" applyProtection="0"/>
    <xf numFmtId="0" fontId="33" fillId="4" borderId="0" applyNumberFormat="0" applyBorder="0" applyAlignment="0" applyProtection="0"/>
    <xf numFmtId="173" fontId="70" fillId="22" borderId="12" applyFill="0" applyBorder="0">
      <alignment horizontal="center" vertical="center" wrapText="1"/>
      <protection locked="0"/>
    </xf>
    <xf numFmtId="168" fontId="71" fillId="0" borderId="0">
      <alignment wrapText="1"/>
    </xf>
    <xf numFmtId="168" fontId="38" fillId="0" borderId="0">
      <alignment wrapText="1"/>
    </xf>
  </cellStyleXfs>
  <cellXfs count="297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7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4" fillId="0" borderId="0" xfId="0" applyFont="1" applyFill="1"/>
    <xf numFmtId="167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6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4" fillId="0" borderId="0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17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2" fillId="0" borderId="3" xfId="0" applyFont="1" applyFill="1" applyBorder="1" applyAlignment="1">
      <alignment horizontal="center" vertical="center" wrapText="1" shrinkToFit="1"/>
    </xf>
    <xf numFmtId="0" fontId="12" fillId="0" borderId="14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67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67" fontId="4" fillId="0" borderId="0" xfId="0" quotePrefix="1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67" fontId="5" fillId="0" borderId="0" xfId="245" applyNumberFormat="1" applyFont="1" applyFill="1" applyBorder="1" applyAlignment="1">
      <alignment horizontal="center" vertical="center" wrapText="1"/>
    </xf>
    <xf numFmtId="167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4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2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166" fontId="72" fillId="0" borderId="3" xfId="0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4" fillId="0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29" borderId="3" xfId="0" quotePrefix="1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 wrapText="1"/>
    </xf>
    <xf numFmtId="0" fontId="7" fillId="29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0" fontId="4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center" vertical="center"/>
    </xf>
    <xf numFmtId="0" fontId="5" fillId="29" borderId="3" xfId="245" applyFont="1" applyFill="1" applyBorder="1" applyAlignment="1">
      <alignment horizontal="center" vertical="center" wrapText="1"/>
    </xf>
    <xf numFmtId="0" fontId="5" fillId="29" borderId="3" xfId="245" applyFont="1" applyFill="1" applyBorder="1" applyAlignment="1">
      <alignment horizontal="center" vertical="center"/>
    </xf>
    <xf numFmtId="167" fontId="5" fillId="30" borderId="3" xfId="0" applyNumberFormat="1" applyFont="1" applyFill="1" applyBorder="1" applyAlignment="1">
      <alignment horizontal="center" vertical="center" wrapText="1"/>
    </xf>
    <xf numFmtId="177" fontId="5" fillId="0" borderId="3" xfId="237" applyNumberFormat="1" applyFont="1" applyFill="1" applyBorder="1" applyAlignment="1">
      <alignment horizontal="center" vertical="center" wrapText="1"/>
    </xf>
    <xf numFmtId="4" fontId="5" fillId="0" borderId="3" xfId="237" applyNumberFormat="1" applyFont="1" applyFill="1" applyBorder="1" applyAlignment="1">
      <alignment horizontal="center" vertical="center" wrapText="1"/>
    </xf>
    <xf numFmtId="4" fontId="5" fillId="0" borderId="3" xfId="237" applyNumberFormat="1" applyFont="1" applyFill="1" applyBorder="1" applyAlignment="1">
      <alignment horizontal="left" vertical="center"/>
    </xf>
    <xf numFmtId="0" fontId="5" fillId="29" borderId="3" xfId="0" applyFont="1" applyFill="1" applyBorder="1" applyAlignment="1">
      <alignment vertical="center" wrapText="1"/>
    </xf>
    <xf numFmtId="0" fontId="5" fillId="30" borderId="3" xfId="245" applyFont="1" applyFill="1" applyBorder="1" applyAlignment="1">
      <alignment horizontal="left" vertical="center" wrapText="1"/>
    </xf>
    <xf numFmtId="0" fontId="5" fillId="30" borderId="3" xfId="0" applyFont="1" applyFill="1" applyBorder="1" applyAlignment="1">
      <alignment horizontal="center" vertical="center"/>
    </xf>
    <xf numFmtId="0" fontId="4" fillId="30" borderId="3" xfId="245" applyFont="1" applyFill="1" applyBorder="1" applyAlignment="1">
      <alignment horizontal="left" vertical="center" wrapText="1"/>
    </xf>
    <xf numFmtId="0" fontId="4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5" fillId="30" borderId="3" xfId="0" quotePrefix="1" applyFont="1" applyFill="1" applyBorder="1" applyAlignment="1">
      <alignment horizontal="center" vertical="center"/>
    </xf>
    <xf numFmtId="170" fontId="5" fillId="30" borderId="3" xfId="0" applyNumberFormat="1" applyFont="1" applyFill="1" applyBorder="1" applyAlignment="1">
      <alignment horizontal="center" vertical="center" wrapText="1"/>
    </xf>
    <xf numFmtId="0" fontId="74" fillId="30" borderId="3" xfId="0" applyFont="1" applyFill="1" applyBorder="1" applyAlignment="1">
      <alignment horizontal="left" vertical="center" wrapText="1"/>
    </xf>
    <xf numFmtId="0" fontId="4" fillId="30" borderId="3" xfId="0" quotePrefix="1" applyFont="1" applyFill="1" applyBorder="1" applyAlignment="1">
      <alignment horizontal="center" vertical="center"/>
    </xf>
    <xf numFmtId="170" fontId="4" fillId="30" borderId="3" xfId="0" applyNumberFormat="1" applyFont="1" applyFill="1" applyBorder="1" applyAlignment="1">
      <alignment horizontal="center" vertical="center" wrapText="1"/>
    </xf>
    <xf numFmtId="0" fontId="5" fillId="30" borderId="0" xfId="0" applyFont="1" applyFill="1" applyAlignment="1">
      <alignment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 wrapText="1"/>
    </xf>
    <xf numFmtId="167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16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67" fontId="5" fillId="0" borderId="0" xfId="0" quotePrefix="1" applyNumberFormat="1" applyFont="1" applyFill="1" applyBorder="1" applyAlignment="1">
      <alignment horizontal="left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center" vertical="center" wrapText="1"/>
    </xf>
    <xf numFmtId="0" fontId="4" fillId="30" borderId="3" xfId="245" applyFont="1" applyFill="1" applyBorder="1" applyAlignment="1">
      <alignment horizontal="left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center" vertical="center" wrapText="1"/>
    </xf>
    <xf numFmtId="176" fontId="5" fillId="0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5" fillId="0" borderId="14" xfId="0" applyNumberFormat="1" applyFont="1" applyFill="1" applyBorder="1" applyAlignment="1">
      <alignment horizontal="center" vertical="center" wrapText="1"/>
    </xf>
    <xf numFmtId="167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 wrapText="1" shrinkToFi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76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center" wrapText="1"/>
    </xf>
    <xf numFmtId="174" fontId="12" fillId="0" borderId="3" xfId="0" applyNumberFormat="1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6" xfId="0" applyFont="1" applyFill="1" applyBorder="1" applyAlignment="1">
      <alignment horizontal="center" vertical="center" wrapText="1" shrinkToFi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left" vertical="center" wrapText="1"/>
    </xf>
    <xf numFmtId="49" fontId="12" fillId="0" borderId="15" xfId="0" applyNumberFormat="1" applyFont="1" applyFill="1" applyBorder="1" applyAlignment="1">
      <alignment horizontal="left" vertical="center" wrapText="1"/>
    </xf>
    <xf numFmtId="49" fontId="12" fillId="0" borderId="16" xfId="0" applyNumberFormat="1" applyFont="1" applyFill="1" applyBorder="1" applyAlignment="1">
      <alignment horizontal="left" vertical="center" wrapText="1"/>
    </xf>
    <xf numFmtId="176" fontId="12" fillId="0" borderId="14" xfId="0" applyNumberFormat="1" applyFont="1" applyFill="1" applyBorder="1" applyAlignment="1">
      <alignment horizontal="center" vertical="center" wrapText="1"/>
    </xf>
    <xf numFmtId="176" fontId="12" fillId="0" borderId="15" xfId="0" applyNumberFormat="1" applyFont="1" applyFill="1" applyBorder="1" applyAlignment="1">
      <alignment horizontal="center" vertical="center" wrapText="1"/>
    </xf>
    <xf numFmtId="176" fontId="12" fillId="0" borderId="16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left" vertical="center" wrapText="1"/>
    </xf>
    <xf numFmtId="3" fontId="5" fillId="0" borderId="15" xfId="0" applyNumberFormat="1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left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J274"/>
  <sheetViews>
    <sheetView view="pageBreakPreview" topLeftCell="A40" zoomScale="72" zoomScaleNormal="80" zoomScaleSheetLayoutView="72" workbookViewId="0">
      <selection activeCell="F95" sqref="F95"/>
    </sheetView>
  </sheetViews>
  <sheetFormatPr defaultColWidth="9.109375" defaultRowHeight="18"/>
  <cols>
    <col min="1" max="1" width="69.5546875" style="3" customWidth="1"/>
    <col min="2" max="2" width="15.33203125" style="29" customWidth="1"/>
    <col min="3" max="5" width="18" style="29" customWidth="1"/>
    <col min="6" max="9" width="16.6640625" style="3" customWidth="1"/>
    <col min="10" max="10" width="18.109375" style="3" customWidth="1"/>
    <col min="11" max="11" width="10" style="3" customWidth="1"/>
    <col min="12" max="12" width="9.5546875" style="3" customWidth="1"/>
    <col min="13" max="14" width="9.109375" style="3"/>
    <col min="15" max="15" width="10.5546875" style="3" customWidth="1"/>
    <col min="16" max="16384" width="9.109375" style="3"/>
  </cols>
  <sheetData>
    <row r="1" spans="1:10" ht="18.75" customHeight="1">
      <c r="A1" s="3" t="s">
        <v>158</v>
      </c>
      <c r="B1" s="25"/>
      <c r="D1" s="3"/>
      <c r="E1" s="3"/>
      <c r="G1" s="189" t="s">
        <v>20</v>
      </c>
      <c r="H1" s="189"/>
      <c r="I1" s="189"/>
      <c r="J1" s="189"/>
    </row>
    <row r="2" spans="1:10" ht="18.75" customHeight="1">
      <c r="B2" s="25"/>
      <c r="D2" s="3"/>
      <c r="E2" s="3"/>
      <c r="G2" s="189" t="s">
        <v>132</v>
      </c>
      <c r="H2" s="189"/>
      <c r="I2" s="189"/>
      <c r="J2" s="189"/>
    </row>
    <row r="3" spans="1:10" ht="18.75" customHeight="1">
      <c r="A3" s="186"/>
      <c r="B3" s="187"/>
      <c r="D3" s="25"/>
      <c r="E3" s="25"/>
      <c r="F3" s="25"/>
      <c r="G3" s="189" t="s">
        <v>294</v>
      </c>
      <c r="H3" s="189"/>
      <c r="I3" s="189"/>
      <c r="J3" s="189"/>
    </row>
    <row r="4" spans="1:10" ht="18.75" customHeight="1">
      <c r="A4" s="29" t="s">
        <v>21</v>
      </c>
      <c r="D4" s="25"/>
      <c r="E4" s="25"/>
      <c r="F4" s="25"/>
      <c r="G4" s="185" t="s">
        <v>295</v>
      </c>
      <c r="H4" s="185"/>
      <c r="I4" s="185"/>
      <c r="J4" s="185"/>
    </row>
    <row r="5" spans="1:10" ht="18.75" customHeight="1">
      <c r="A5" s="51"/>
      <c r="B5" s="51"/>
      <c r="D5" s="25"/>
      <c r="E5" s="25"/>
      <c r="F5" s="25"/>
      <c r="G5" s="189" t="s">
        <v>390</v>
      </c>
      <c r="H5" s="189"/>
      <c r="I5" s="93"/>
      <c r="J5" s="93"/>
    </row>
    <row r="6" spans="1:10" ht="12" customHeight="1">
      <c r="A6" s="29"/>
      <c r="D6" s="25"/>
      <c r="E6" s="25"/>
      <c r="F6" s="25"/>
      <c r="G6" s="93"/>
      <c r="H6" s="93"/>
      <c r="I6" s="93"/>
      <c r="J6" s="93"/>
    </row>
    <row r="7" spans="1:10" ht="12" customHeight="1">
      <c r="A7" s="182"/>
      <c r="B7" s="182"/>
      <c r="D7" s="25"/>
      <c r="E7" s="25"/>
      <c r="F7" s="25"/>
      <c r="G7" s="189"/>
      <c r="H7" s="189"/>
      <c r="I7" s="189"/>
      <c r="J7" s="189"/>
    </row>
    <row r="8" spans="1:10" ht="18.75" customHeight="1">
      <c r="A8" s="182" t="s">
        <v>404</v>
      </c>
      <c r="B8" s="182"/>
      <c r="F8" s="32"/>
      <c r="G8" s="194" t="s">
        <v>159</v>
      </c>
      <c r="H8" s="194"/>
      <c r="I8" s="194"/>
      <c r="J8" s="194"/>
    </row>
    <row r="9" spans="1:10">
      <c r="A9" s="29"/>
      <c r="C9" s="5"/>
      <c r="D9" s="32"/>
      <c r="E9" s="32"/>
      <c r="F9" s="32"/>
      <c r="G9" s="179"/>
      <c r="H9" s="179"/>
      <c r="I9" s="179"/>
      <c r="J9" s="179"/>
    </row>
    <row r="10" spans="1:10" ht="18.75" customHeight="1">
      <c r="A10" s="188"/>
      <c r="B10" s="188"/>
      <c r="C10" s="53"/>
      <c r="D10" s="53"/>
      <c r="E10" s="53"/>
      <c r="F10" s="94"/>
      <c r="G10" s="95" t="s">
        <v>172</v>
      </c>
      <c r="H10" s="95"/>
      <c r="I10" s="95"/>
      <c r="J10" s="95"/>
    </row>
    <row r="11" spans="1:10" ht="20.25" customHeight="1">
      <c r="A11" s="190" t="s">
        <v>74</v>
      </c>
      <c r="B11" s="190"/>
      <c r="D11" s="3"/>
      <c r="E11" s="3"/>
      <c r="F11" s="2"/>
      <c r="G11" s="179"/>
      <c r="H11" s="179"/>
      <c r="I11" s="179"/>
      <c r="J11" s="179"/>
    </row>
    <row r="12" spans="1:10" ht="19.5" customHeight="1">
      <c r="A12" s="196"/>
      <c r="B12" s="196"/>
      <c r="F12" s="25"/>
      <c r="G12" s="95" t="s">
        <v>174</v>
      </c>
      <c r="H12" s="95"/>
      <c r="I12" s="95"/>
      <c r="J12" s="95"/>
    </row>
    <row r="13" spans="1:10" ht="19.5" customHeight="1">
      <c r="A13" s="29"/>
      <c r="F13" s="25"/>
      <c r="G13" s="179"/>
      <c r="H13" s="179"/>
      <c r="I13" s="179"/>
      <c r="J13" s="179"/>
    </row>
    <row r="14" spans="1:10" ht="19.5" customHeight="1">
      <c r="A14" s="190"/>
      <c r="B14" s="190"/>
      <c r="C14" s="5"/>
      <c r="D14" s="25"/>
      <c r="E14" s="25"/>
      <c r="F14" s="25"/>
      <c r="G14" s="185" t="s">
        <v>173</v>
      </c>
      <c r="H14" s="185"/>
      <c r="I14" s="185"/>
      <c r="J14" s="185"/>
    </row>
    <row r="15" spans="1:10" ht="16.5" customHeight="1">
      <c r="A15" s="182" t="s">
        <v>404</v>
      </c>
      <c r="B15" s="182"/>
      <c r="C15" s="5"/>
      <c r="D15" s="25"/>
      <c r="E15" s="25"/>
      <c r="F15" s="25"/>
      <c r="G15" s="93"/>
      <c r="H15" s="93"/>
      <c r="I15" s="93"/>
      <c r="J15" s="93"/>
    </row>
    <row r="16" spans="1:10" ht="11.25" customHeight="1">
      <c r="A16" s="29"/>
      <c r="C16" s="5"/>
      <c r="D16" s="25"/>
      <c r="E16" s="25"/>
      <c r="F16" s="25"/>
      <c r="G16" s="93"/>
      <c r="H16" s="93"/>
      <c r="I16" s="93"/>
      <c r="J16" s="93"/>
    </row>
    <row r="17" spans="1:10" ht="11.25" customHeight="1">
      <c r="A17" s="182"/>
      <c r="B17" s="182"/>
      <c r="D17" s="25"/>
      <c r="E17" s="25"/>
      <c r="F17" s="25"/>
    </row>
    <row r="18" spans="1:10" ht="15.75" customHeight="1">
      <c r="D18" s="25"/>
      <c r="E18" s="25"/>
      <c r="F18" s="25"/>
      <c r="G18" s="3" t="s">
        <v>404</v>
      </c>
      <c r="I18" s="29"/>
      <c r="J18" s="29"/>
    </row>
    <row r="19" spans="1:10" ht="15.75" customHeight="1">
      <c r="A19" s="179"/>
      <c r="B19" s="187"/>
      <c r="F19" s="2"/>
      <c r="G19" s="29"/>
      <c r="H19" s="29"/>
      <c r="I19" s="29"/>
      <c r="J19" s="29"/>
    </row>
    <row r="20" spans="1:10" ht="21" customHeight="1">
      <c r="A20" s="195" t="s">
        <v>89</v>
      </c>
      <c r="B20" s="195"/>
      <c r="F20" s="2"/>
      <c r="G20" s="3" t="s">
        <v>160</v>
      </c>
    </row>
    <row r="21" spans="1:10">
      <c r="A21" s="30"/>
      <c r="B21" s="30"/>
      <c r="F21" s="2"/>
      <c r="G21" s="179"/>
      <c r="H21" s="179"/>
      <c r="I21" s="179"/>
      <c r="J21" s="179"/>
    </row>
    <row r="22" spans="1:10" ht="15.75" customHeight="1">
      <c r="A22" s="190"/>
      <c r="B22" s="190"/>
      <c r="F22" s="2"/>
      <c r="G22" s="95" t="s">
        <v>176</v>
      </c>
      <c r="H22" s="96"/>
      <c r="I22" s="96"/>
      <c r="J22" s="96"/>
    </row>
    <row r="23" spans="1:10" ht="15.75" customHeight="1">
      <c r="A23" s="182" t="s">
        <v>404</v>
      </c>
      <c r="B23" s="182"/>
      <c r="F23" s="2"/>
      <c r="G23" s="179"/>
      <c r="H23" s="179"/>
      <c r="I23" s="179"/>
      <c r="J23" s="179"/>
    </row>
    <row r="24" spans="1:10">
      <c r="B24" s="31"/>
      <c r="C24" s="97"/>
      <c r="D24" s="31"/>
      <c r="E24" s="31"/>
      <c r="F24" s="2"/>
      <c r="G24" s="180" t="s">
        <v>175</v>
      </c>
      <c r="H24" s="180"/>
      <c r="I24" s="180"/>
      <c r="J24" s="180"/>
    </row>
    <row r="25" spans="1:10" ht="18" customHeight="1">
      <c r="B25" s="72"/>
      <c r="C25" s="97"/>
      <c r="D25" s="31"/>
      <c r="E25" s="31"/>
      <c r="F25" s="2"/>
      <c r="G25" s="62"/>
      <c r="H25" s="62"/>
      <c r="I25" s="62"/>
      <c r="J25" s="62"/>
    </row>
    <row r="26" spans="1:10" ht="21" customHeight="1">
      <c r="B26" s="3"/>
      <c r="C26" s="5"/>
      <c r="D26" s="62"/>
      <c r="E26" s="62"/>
      <c r="F26" s="62"/>
      <c r="G26" s="3" t="s">
        <v>404</v>
      </c>
      <c r="H26" s="66"/>
      <c r="I26" s="66"/>
      <c r="J26" s="66"/>
    </row>
    <row r="27" spans="1:10" ht="11.25" customHeight="1">
      <c r="B27" s="3"/>
      <c r="C27" s="5"/>
      <c r="D27" s="62"/>
      <c r="E27" s="62"/>
      <c r="F27" s="62"/>
      <c r="H27" s="66"/>
      <c r="I27" s="66"/>
      <c r="J27" s="66"/>
    </row>
    <row r="28" spans="1:10" ht="11.25" customHeight="1">
      <c r="B28" s="3"/>
      <c r="C28" s="5"/>
      <c r="D28" s="62"/>
      <c r="E28" s="62"/>
      <c r="F28" s="62"/>
      <c r="H28" s="66"/>
      <c r="I28" s="66"/>
      <c r="J28" s="66"/>
    </row>
    <row r="29" spans="1:10">
      <c r="B29" s="5"/>
      <c r="C29" s="5"/>
      <c r="D29" s="5"/>
      <c r="E29" s="5"/>
      <c r="F29" s="5"/>
      <c r="G29" s="29"/>
      <c r="H29" s="29"/>
      <c r="I29" s="29"/>
      <c r="J29" s="29"/>
    </row>
    <row r="30" spans="1:10" ht="20.100000000000001" customHeight="1">
      <c r="A30" s="91"/>
      <c r="B30" s="181"/>
      <c r="C30" s="181"/>
      <c r="D30" s="181"/>
      <c r="E30" s="181"/>
      <c r="F30" s="181"/>
      <c r="G30" s="54"/>
      <c r="H30" s="92"/>
      <c r="I30" s="47" t="s">
        <v>624</v>
      </c>
      <c r="J30" s="7" t="s">
        <v>303</v>
      </c>
    </row>
    <row r="31" spans="1:10" ht="20.100000000000001" customHeight="1">
      <c r="A31" s="70" t="s">
        <v>14</v>
      </c>
      <c r="B31" s="181" t="s">
        <v>622</v>
      </c>
      <c r="C31" s="181"/>
      <c r="D31" s="181"/>
      <c r="E31" s="181"/>
      <c r="F31" s="181"/>
      <c r="G31" s="55"/>
      <c r="H31" s="98"/>
      <c r="I31" s="18" t="s">
        <v>163</v>
      </c>
      <c r="J31" s="7">
        <v>8162096</v>
      </c>
    </row>
    <row r="32" spans="1:10" ht="20.100000000000001" customHeight="1">
      <c r="A32" s="70" t="s">
        <v>15</v>
      </c>
      <c r="B32" s="181" t="s">
        <v>623</v>
      </c>
      <c r="C32" s="181"/>
      <c r="D32" s="181"/>
      <c r="E32" s="181"/>
      <c r="F32" s="181"/>
      <c r="G32" s="54"/>
      <c r="H32" s="92"/>
      <c r="I32" s="18" t="s">
        <v>162</v>
      </c>
      <c r="J32" s="7">
        <v>140</v>
      </c>
    </row>
    <row r="33" spans="1:10" ht="20.100000000000001" customHeight="1">
      <c r="A33" s="70" t="s">
        <v>22</v>
      </c>
      <c r="B33" s="181" t="s">
        <v>625</v>
      </c>
      <c r="C33" s="181"/>
      <c r="D33" s="181"/>
      <c r="E33" s="181"/>
      <c r="F33" s="181"/>
      <c r="G33" s="54"/>
      <c r="H33" s="92"/>
      <c r="I33" s="18" t="s">
        <v>161</v>
      </c>
      <c r="J33" s="7">
        <v>6310137900</v>
      </c>
    </row>
    <row r="34" spans="1:10" ht="20.100000000000001" customHeight="1">
      <c r="A34" s="70" t="s">
        <v>82</v>
      </c>
      <c r="B34" s="181" t="s">
        <v>626</v>
      </c>
      <c r="C34" s="181"/>
      <c r="D34" s="181"/>
      <c r="E34" s="181"/>
      <c r="F34" s="181"/>
      <c r="G34" s="55"/>
      <c r="H34" s="98"/>
      <c r="I34" s="18" t="s">
        <v>9</v>
      </c>
      <c r="J34" s="7">
        <v>14084</v>
      </c>
    </row>
    <row r="35" spans="1:10" ht="20.100000000000001" customHeight="1">
      <c r="A35" s="70" t="s">
        <v>17</v>
      </c>
      <c r="B35" s="181" t="s">
        <v>627</v>
      </c>
      <c r="C35" s="181"/>
      <c r="D35" s="181"/>
      <c r="E35" s="181"/>
      <c r="F35" s="181"/>
      <c r="G35" s="55"/>
      <c r="H35" s="98"/>
      <c r="I35" s="18" t="s">
        <v>8</v>
      </c>
      <c r="J35" s="7">
        <v>80000</v>
      </c>
    </row>
    <row r="36" spans="1:10" ht="20.100000000000001" customHeight="1">
      <c r="A36" s="70" t="s">
        <v>16</v>
      </c>
      <c r="B36" s="181" t="s">
        <v>628</v>
      </c>
      <c r="C36" s="181"/>
      <c r="D36" s="181"/>
      <c r="E36" s="181"/>
      <c r="F36" s="181"/>
      <c r="G36" s="55"/>
      <c r="H36" s="106"/>
      <c r="I36" s="107" t="s">
        <v>10</v>
      </c>
      <c r="J36" s="174" t="s">
        <v>629</v>
      </c>
    </row>
    <row r="37" spans="1:10" ht="20.100000000000001" customHeight="1">
      <c r="A37" s="70" t="s">
        <v>357</v>
      </c>
      <c r="B37" s="181"/>
      <c r="C37" s="181"/>
      <c r="D37" s="181"/>
      <c r="E37" s="181"/>
      <c r="F37" s="181"/>
      <c r="G37" s="181" t="s">
        <v>237</v>
      </c>
      <c r="H37" s="192"/>
      <c r="I37" s="193"/>
      <c r="J37" s="13"/>
    </row>
    <row r="38" spans="1:10" ht="20.100000000000001" customHeight="1">
      <c r="A38" s="70" t="s">
        <v>23</v>
      </c>
      <c r="B38" s="181" t="s">
        <v>630</v>
      </c>
      <c r="C38" s="181"/>
      <c r="D38" s="181"/>
      <c r="E38" s="181"/>
      <c r="F38" s="181"/>
      <c r="G38" s="181" t="s">
        <v>238</v>
      </c>
      <c r="H38" s="192"/>
      <c r="I38" s="193"/>
      <c r="J38" s="13">
        <v>31</v>
      </c>
    </row>
    <row r="39" spans="1:10" ht="20.100000000000001" customHeight="1">
      <c r="A39" s="70" t="s">
        <v>131</v>
      </c>
      <c r="B39" s="181">
        <v>20</v>
      </c>
      <c r="C39" s="181"/>
      <c r="D39" s="181"/>
      <c r="E39" s="181"/>
      <c r="F39" s="181"/>
      <c r="G39" s="55"/>
      <c r="H39" s="55"/>
      <c r="I39" s="55"/>
      <c r="J39" s="98"/>
    </row>
    <row r="40" spans="1:10" ht="20.100000000000001" customHeight="1">
      <c r="A40" s="70" t="s">
        <v>11</v>
      </c>
      <c r="B40" s="181" t="s">
        <v>631</v>
      </c>
      <c r="C40" s="181"/>
      <c r="D40" s="181"/>
      <c r="E40" s="181"/>
      <c r="F40" s="181"/>
      <c r="G40" s="54"/>
      <c r="H40" s="54"/>
      <c r="I40" s="54"/>
      <c r="J40" s="92"/>
    </row>
    <row r="41" spans="1:10" ht="20.100000000000001" customHeight="1">
      <c r="A41" s="70" t="s">
        <v>12</v>
      </c>
      <c r="B41" s="181" t="s">
        <v>632</v>
      </c>
      <c r="C41" s="181"/>
      <c r="D41" s="181"/>
      <c r="E41" s="181"/>
      <c r="F41" s="181"/>
      <c r="G41" s="55"/>
      <c r="H41" s="55"/>
      <c r="I41" s="55"/>
      <c r="J41" s="98"/>
    </row>
    <row r="42" spans="1:10" ht="20.100000000000001" customHeight="1">
      <c r="A42" s="70" t="s">
        <v>13</v>
      </c>
      <c r="B42" s="181" t="s">
        <v>633</v>
      </c>
      <c r="C42" s="181"/>
      <c r="D42" s="181"/>
      <c r="E42" s="181"/>
      <c r="F42" s="181"/>
      <c r="G42" s="54"/>
      <c r="H42" s="54"/>
      <c r="I42" s="54"/>
      <c r="J42" s="92"/>
    </row>
    <row r="43" spans="1:10" ht="20.100000000000001" customHeight="1">
      <c r="B43" s="3"/>
      <c r="C43" s="3"/>
      <c r="D43" s="3"/>
      <c r="E43" s="3"/>
    </row>
    <row r="44" spans="1:10" ht="6.75" customHeight="1">
      <c r="B44" s="3"/>
      <c r="C44" s="3"/>
      <c r="D44" s="3"/>
      <c r="E44" s="3"/>
    </row>
    <row r="45" spans="1:10" ht="6.75" customHeight="1">
      <c r="B45" s="3"/>
      <c r="C45" s="3"/>
      <c r="D45" s="3"/>
      <c r="E45" s="3"/>
    </row>
    <row r="46" spans="1:10" ht="6.75" customHeight="1">
      <c r="B46" s="3"/>
      <c r="C46" s="3"/>
      <c r="D46" s="3"/>
      <c r="E46" s="3"/>
    </row>
    <row r="47" spans="1:10" ht="19.5" customHeight="1">
      <c r="A47" s="93"/>
      <c r="B47" s="3"/>
      <c r="D47" s="3"/>
      <c r="E47" s="3"/>
    </row>
    <row r="48" spans="1:10">
      <c r="A48" s="191" t="s">
        <v>592</v>
      </c>
      <c r="B48" s="191"/>
      <c r="C48" s="191"/>
      <c r="D48" s="191"/>
      <c r="E48" s="191"/>
      <c r="F48" s="191"/>
      <c r="G48" s="191"/>
      <c r="H48" s="191"/>
      <c r="I48" s="191"/>
      <c r="J48" s="191"/>
    </row>
    <row r="49" spans="1:10" ht="9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</row>
    <row r="50" spans="1:10">
      <c r="A50" s="191" t="s">
        <v>251</v>
      </c>
      <c r="B50" s="191"/>
      <c r="C50" s="191"/>
      <c r="D50" s="191"/>
      <c r="E50" s="191"/>
      <c r="F50" s="191"/>
      <c r="G50" s="191"/>
      <c r="H50" s="191"/>
      <c r="I50" s="191"/>
      <c r="J50" s="191"/>
    </row>
    <row r="51" spans="1:10" ht="12" customHeight="1">
      <c r="B51" s="32"/>
      <c r="C51" s="5"/>
      <c r="D51" s="32"/>
      <c r="E51" s="32"/>
      <c r="F51" s="32"/>
      <c r="G51" s="32"/>
      <c r="H51" s="32"/>
      <c r="I51" s="32"/>
      <c r="J51" s="32"/>
    </row>
    <row r="52" spans="1:10" ht="31.5" customHeight="1">
      <c r="A52" s="203" t="s">
        <v>316</v>
      </c>
      <c r="B52" s="204" t="s">
        <v>18</v>
      </c>
      <c r="C52" s="183" t="s">
        <v>35</v>
      </c>
      <c r="D52" s="183" t="s">
        <v>43</v>
      </c>
      <c r="E52" s="200" t="s">
        <v>207</v>
      </c>
      <c r="F52" s="204" t="s">
        <v>170</v>
      </c>
      <c r="G52" s="205" t="s">
        <v>317</v>
      </c>
      <c r="H52" s="206"/>
      <c r="I52" s="206"/>
      <c r="J52" s="207"/>
    </row>
    <row r="53" spans="1:10" ht="54.75" customHeight="1">
      <c r="A53" s="203"/>
      <c r="B53" s="204"/>
      <c r="C53" s="184"/>
      <c r="D53" s="184"/>
      <c r="E53" s="201"/>
      <c r="F53" s="204"/>
      <c r="G53" s="8" t="s">
        <v>307</v>
      </c>
      <c r="H53" s="8" t="s">
        <v>308</v>
      </c>
      <c r="I53" s="8" t="s">
        <v>309</v>
      </c>
      <c r="J53" s="8" t="s">
        <v>412</v>
      </c>
    </row>
    <row r="54" spans="1:10" ht="20.100000000000001" customHeight="1">
      <c r="A54" s="7">
        <v>1</v>
      </c>
      <c r="B54" s="8">
        <v>2</v>
      </c>
      <c r="C54" s="8">
        <v>3</v>
      </c>
      <c r="D54" s="8">
        <v>4</v>
      </c>
      <c r="E54" s="8">
        <v>5</v>
      </c>
      <c r="F54" s="8">
        <v>6</v>
      </c>
      <c r="G54" s="8">
        <v>7</v>
      </c>
      <c r="H54" s="8">
        <v>8</v>
      </c>
      <c r="I54" s="8">
        <v>9</v>
      </c>
      <c r="J54" s="8">
        <v>10</v>
      </c>
    </row>
    <row r="55" spans="1:10" ht="24.9" customHeight="1">
      <c r="A55" s="208" t="s">
        <v>119</v>
      </c>
      <c r="B55" s="208"/>
      <c r="C55" s="208"/>
      <c r="D55" s="208"/>
      <c r="E55" s="208"/>
      <c r="F55" s="208"/>
      <c r="G55" s="208"/>
      <c r="H55" s="208"/>
      <c r="I55" s="208"/>
      <c r="J55" s="208"/>
    </row>
    <row r="56" spans="1:10" ht="20.100000000000001" customHeight="1">
      <c r="A56" s="111" t="s">
        <v>252</v>
      </c>
      <c r="B56" s="7">
        <f>'I. Формування фін. рез.'!B9</f>
        <v>1000</v>
      </c>
      <c r="C56" s="141">
        <f>'I. Формування фін. рез.'!C9</f>
        <v>1025</v>
      </c>
      <c r="D56" s="141">
        <f>'I. Формування фін. рез.'!D9</f>
        <v>2260</v>
      </c>
      <c r="E56" s="141">
        <f>'I. Формування фін. рез.'!E9</f>
        <v>1565</v>
      </c>
      <c r="F56" s="141">
        <f>'I. Формування фін. рез.'!F9</f>
        <v>2272</v>
      </c>
      <c r="G56" s="141"/>
      <c r="H56" s="141"/>
      <c r="I56" s="141"/>
      <c r="J56" s="141"/>
    </row>
    <row r="57" spans="1:10" ht="20.100000000000001" customHeight="1">
      <c r="A57" s="111" t="s">
        <v>215</v>
      </c>
      <c r="B57" s="7">
        <f>'I. Формування фін. рез.'!B16</f>
        <v>1010</v>
      </c>
      <c r="C57" s="141">
        <f>'I. Формування фін. рез.'!C16</f>
        <v>-611.70000000000005</v>
      </c>
      <c r="D57" s="141">
        <f>'I. Формування фін. рез.'!D16</f>
        <v>-1229</v>
      </c>
      <c r="E57" s="141">
        <f>'I. Формування фін. рез.'!E16</f>
        <v>-1248</v>
      </c>
      <c r="F57" s="141">
        <f>'I. Формування фін. рез.'!F16</f>
        <v>-1598</v>
      </c>
      <c r="G57" s="141"/>
      <c r="H57" s="141"/>
      <c r="I57" s="141"/>
      <c r="J57" s="141"/>
    </row>
    <row r="58" spans="1:10" ht="20.100000000000001" customHeight="1">
      <c r="A58" s="112" t="s">
        <v>358</v>
      </c>
      <c r="B58" s="7">
        <f>'I. Формування фін. рез.'!B29</f>
        <v>1020</v>
      </c>
      <c r="C58" s="141">
        <f>'I. Формування фін. рез.'!C29</f>
        <v>413.29999999999995</v>
      </c>
      <c r="D58" s="141">
        <f>'I. Формування фін. рез.'!D29</f>
        <v>1031</v>
      </c>
      <c r="E58" s="141">
        <f>'I. Формування фін. рез.'!E29</f>
        <v>317</v>
      </c>
      <c r="F58" s="141">
        <f>'I. Формування фін. рез.'!F29</f>
        <v>674</v>
      </c>
      <c r="G58" s="141"/>
      <c r="H58" s="141"/>
      <c r="I58" s="141"/>
      <c r="J58" s="141"/>
    </row>
    <row r="59" spans="1:10" ht="20.100000000000001" customHeight="1">
      <c r="A59" s="111" t="s">
        <v>180</v>
      </c>
      <c r="B59" s="7">
        <f>'I. Формування фін. рез.'!B45</f>
        <v>1040</v>
      </c>
      <c r="C59" s="141">
        <f>'I. Формування фін. рез.'!C45</f>
        <v>-565</v>
      </c>
      <c r="D59" s="141">
        <f>'I. Формування фін. рез.'!D45</f>
        <v>-777</v>
      </c>
      <c r="E59" s="141">
        <f>'I. Формування фін. рез.'!E45</f>
        <v>-313</v>
      </c>
      <c r="F59" s="141">
        <f>'I. Формування фін. рез.'!F45</f>
        <v>-392</v>
      </c>
      <c r="G59" s="141"/>
      <c r="H59" s="141"/>
      <c r="I59" s="141"/>
      <c r="J59" s="141"/>
    </row>
    <row r="60" spans="1:10" ht="20.100000000000001" customHeight="1">
      <c r="A60" s="111" t="s">
        <v>177</v>
      </c>
      <c r="B60" s="7">
        <f>'I. Формування фін. рез.'!B76</f>
        <v>1070</v>
      </c>
      <c r="C60" s="141">
        <f>'I. Формування фін. рез.'!C76</f>
        <v>-1</v>
      </c>
      <c r="D60" s="141">
        <f>'I. Формування фін. рез.'!D76</f>
        <v>0</v>
      </c>
      <c r="E60" s="141">
        <f>'I. Формування фін. рез.'!E76</f>
        <v>-3</v>
      </c>
      <c r="F60" s="141">
        <f>'I. Формування фін. рез.'!F76</f>
        <v>-6</v>
      </c>
      <c r="G60" s="141"/>
      <c r="H60" s="141"/>
      <c r="I60" s="141"/>
      <c r="J60" s="141"/>
    </row>
    <row r="61" spans="1:10" ht="20.100000000000001" customHeight="1">
      <c r="A61" s="111" t="s">
        <v>181</v>
      </c>
      <c r="B61" s="7">
        <f>'I. Формування фін. рез.'!B159</f>
        <v>1300</v>
      </c>
      <c r="C61" s="141">
        <f>'I. Формування фін. рез.'!C159</f>
        <v>-20</v>
      </c>
      <c r="D61" s="141">
        <f>'I. Формування фін. рез.'!D159</f>
        <v>0</v>
      </c>
      <c r="E61" s="141">
        <f>'I. Формування фін. рез.'!E159</f>
        <v>0</v>
      </c>
      <c r="F61" s="141">
        <v>-46</v>
      </c>
      <c r="G61" s="141"/>
      <c r="H61" s="141"/>
      <c r="I61" s="141"/>
      <c r="J61" s="141"/>
    </row>
    <row r="62" spans="1:10" ht="20.100000000000001" customHeight="1">
      <c r="A62" s="50" t="s">
        <v>4</v>
      </c>
      <c r="B62" s="7">
        <f>'I. Формування фін. рез.'!B111</f>
        <v>1100</v>
      </c>
      <c r="C62" s="141">
        <f>'I. Формування фін. рез.'!C111</f>
        <v>-172.70000000000005</v>
      </c>
      <c r="D62" s="141">
        <f>'I. Формування фін. рез.'!D111</f>
        <v>224</v>
      </c>
      <c r="E62" s="141">
        <f>'I. Формування фін. рез.'!E111</f>
        <v>1</v>
      </c>
      <c r="F62" s="141">
        <f>'I. Формування фін. рез.'!F111</f>
        <v>230</v>
      </c>
      <c r="G62" s="141"/>
      <c r="H62" s="141"/>
      <c r="I62" s="141"/>
      <c r="J62" s="141"/>
    </row>
    <row r="63" spans="1:10" ht="20.100000000000001" customHeight="1">
      <c r="A63" s="113" t="s">
        <v>182</v>
      </c>
      <c r="B63" s="7">
        <f>'I. Формування фін. рез.'!B172</f>
        <v>1410</v>
      </c>
      <c r="C63" s="141">
        <f>'I. Формування фін. рез.'!C172</f>
        <v>-162.70000000000005</v>
      </c>
      <c r="D63" s="141">
        <f>'I. Формування фін. рез.'!D172</f>
        <v>284</v>
      </c>
      <c r="E63" s="141">
        <f>'I. Формування фін. рез.'!E172</f>
        <v>58</v>
      </c>
      <c r="F63" s="141">
        <f>'I. Формування фін. рез.'!F172</f>
        <v>290</v>
      </c>
      <c r="G63" s="141"/>
      <c r="H63" s="141"/>
      <c r="I63" s="141"/>
      <c r="J63" s="141"/>
    </row>
    <row r="64" spans="1:10" ht="20.100000000000001" customHeight="1">
      <c r="A64" s="99" t="s">
        <v>276</v>
      </c>
      <c r="B64" s="7">
        <f>' V. Коефіцієнти'!B8</f>
        <v>5010</v>
      </c>
      <c r="C64" s="141">
        <f>' V. Коефіцієнти'!D8</f>
        <v>-15.873170731707322</v>
      </c>
      <c r="D64" s="141"/>
      <c r="E64" s="141">
        <f>' V. Коефіцієнти'!F8</f>
        <v>3.7060702875399358</v>
      </c>
      <c r="F64" s="141">
        <f>' V. Коефіцієнти'!G8</f>
        <v>12.764084507042254</v>
      </c>
      <c r="G64" s="141"/>
      <c r="H64" s="141"/>
      <c r="I64" s="141"/>
      <c r="J64" s="141"/>
    </row>
    <row r="65" spans="1:10" ht="20.100000000000001" customHeight="1">
      <c r="A65" s="99" t="s">
        <v>183</v>
      </c>
      <c r="B65" s="7">
        <f>'I. Формування фін. рез.'!B160</f>
        <v>1310</v>
      </c>
      <c r="C65" s="141">
        <f>'I. Формування фін. рез.'!C160</f>
        <v>0</v>
      </c>
      <c r="D65" s="141">
        <f>'I. Формування фін. рез.'!D160</f>
        <v>0</v>
      </c>
      <c r="E65" s="141">
        <f>'I. Формування фін. рез.'!E160</f>
        <v>0</v>
      </c>
      <c r="F65" s="141">
        <f>'I. Формування фін. рез.'!F160</f>
        <v>0</v>
      </c>
      <c r="G65" s="141"/>
      <c r="H65" s="141"/>
      <c r="I65" s="141"/>
      <c r="J65" s="141"/>
    </row>
    <row r="66" spans="1:10" ht="20.100000000000001" customHeight="1">
      <c r="A66" s="111" t="s">
        <v>281</v>
      </c>
      <c r="B66" s="7">
        <f>'I. Формування фін. рез.'!B161</f>
        <v>1320</v>
      </c>
      <c r="C66" s="141">
        <f>'I. Формування фін. рез.'!C161</f>
        <v>-3</v>
      </c>
      <c r="D66" s="141">
        <f>'I. Формування фін. рез.'!D161</f>
        <v>0</v>
      </c>
      <c r="E66" s="141">
        <f>'I. Формування фін. рез.'!E161</f>
        <v>0</v>
      </c>
      <c r="F66" s="141">
        <f>'I. Формування фін. рез.'!F161</f>
        <v>0</v>
      </c>
      <c r="G66" s="141"/>
      <c r="H66" s="141"/>
      <c r="I66" s="141"/>
      <c r="J66" s="141"/>
    </row>
    <row r="67" spans="1:10" ht="20.100000000000001" customHeight="1">
      <c r="A67" s="113" t="s">
        <v>117</v>
      </c>
      <c r="B67" s="7">
        <f>'I. Формування фін. рез.'!B151</f>
        <v>1170</v>
      </c>
      <c r="C67" s="141">
        <f>'I. Формування фін. рез.'!C151</f>
        <v>-175.70000000000005</v>
      </c>
      <c r="D67" s="141">
        <f>'I. Формування фін. рез.'!D151</f>
        <v>224</v>
      </c>
      <c r="E67" s="141">
        <f>'I. Формування фін. рез.'!E151</f>
        <v>1</v>
      </c>
      <c r="F67" s="141">
        <f>'I. Формування фін. рез.'!F151</f>
        <v>230</v>
      </c>
      <c r="G67" s="141"/>
      <c r="H67" s="141"/>
      <c r="I67" s="141"/>
      <c r="J67" s="141"/>
    </row>
    <row r="68" spans="1:10" ht="20.100000000000001" customHeight="1">
      <c r="A68" s="13" t="s">
        <v>178</v>
      </c>
      <c r="B68" s="7">
        <f>'I. Формування фін. рез.'!B152</f>
        <v>1180</v>
      </c>
      <c r="C68" s="141">
        <f>'I. Формування фін. рез.'!C152</f>
        <v>0</v>
      </c>
      <c r="D68" s="141">
        <f>'I. Формування фін. рез.'!D152</f>
        <v>-40.299999999999997</v>
      </c>
      <c r="E68" s="141">
        <f>'I. Формування фін. рез.'!E152</f>
        <v>0</v>
      </c>
      <c r="F68" s="141">
        <f>'I. Формування фін. рез.'!F152</f>
        <v>-41</v>
      </c>
      <c r="G68" s="141"/>
      <c r="H68" s="141"/>
      <c r="I68" s="141"/>
      <c r="J68" s="141"/>
    </row>
    <row r="69" spans="1:10" ht="20.100000000000001" customHeight="1">
      <c r="A69" s="50" t="s">
        <v>277</v>
      </c>
      <c r="B69" s="7">
        <f>'I. Формування фін. рез.'!B154</f>
        <v>1200</v>
      </c>
      <c r="C69" s="141">
        <f>'I. Формування фін. рез.'!C154</f>
        <v>-175.70000000000005</v>
      </c>
      <c r="D69" s="141">
        <f>'I. Формування фін. рез.'!D154</f>
        <v>183.7</v>
      </c>
      <c r="E69" s="141">
        <f>'I. Формування фін. рез.'!E154</f>
        <v>1</v>
      </c>
      <c r="F69" s="141">
        <f>'I. Формування фін. рез.'!F154</f>
        <v>189</v>
      </c>
      <c r="G69" s="141"/>
      <c r="H69" s="141"/>
      <c r="I69" s="141"/>
      <c r="J69" s="141"/>
    </row>
    <row r="70" spans="1:10" ht="20.100000000000001" customHeight="1">
      <c r="A70" s="99" t="s">
        <v>278</v>
      </c>
      <c r="B70" s="7">
        <f>' V. Коефіцієнти'!B11</f>
        <v>5040</v>
      </c>
      <c r="C70" s="141">
        <f>' V. Коефіцієнти'!D11</f>
        <v>-0.1714146341463415</v>
      </c>
      <c r="D70" s="141"/>
      <c r="E70" s="141">
        <f>' V. Коефіцієнти'!F11</f>
        <v>6.3897763578274762E-4</v>
      </c>
      <c r="F70" s="141">
        <f>' V. Коефіцієнти'!G11</f>
        <v>8.3186619718309859E-2</v>
      </c>
      <c r="G70" s="141"/>
      <c r="H70" s="141"/>
      <c r="I70" s="141"/>
      <c r="J70" s="141"/>
    </row>
    <row r="71" spans="1:10" ht="24.9" customHeight="1">
      <c r="A71" s="197" t="s">
        <v>195</v>
      </c>
      <c r="B71" s="197"/>
      <c r="C71" s="197"/>
      <c r="D71" s="197"/>
      <c r="E71" s="197"/>
      <c r="F71" s="197"/>
      <c r="G71" s="197"/>
      <c r="H71" s="197"/>
      <c r="I71" s="197"/>
      <c r="J71" s="197"/>
    </row>
    <row r="72" spans="1:10" ht="20.100000000000001" customHeight="1">
      <c r="A72" s="110" t="s">
        <v>318</v>
      </c>
      <c r="B72" s="7">
        <f>'ІІ. Розр. з бюджетом'!B27</f>
        <v>2100</v>
      </c>
      <c r="C72" s="141">
        <f>'ІІ. Розр. з бюджетом'!C27</f>
        <v>0</v>
      </c>
      <c r="D72" s="141">
        <f>'ІІ. Розр. з бюджетом'!D27</f>
        <v>28</v>
      </c>
      <c r="E72" s="141">
        <f>'ІІ. Розр. з бюджетом'!E27</f>
        <v>0</v>
      </c>
      <c r="F72" s="141">
        <f>'ІІ. Розр. з бюджетом'!F27</f>
        <v>28</v>
      </c>
      <c r="G72" s="141"/>
      <c r="H72" s="141"/>
      <c r="I72" s="141"/>
      <c r="J72" s="141"/>
    </row>
    <row r="73" spans="1:10" ht="20.100000000000001" customHeight="1">
      <c r="A73" s="58" t="s">
        <v>194</v>
      </c>
      <c r="B73" s="7">
        <f>'ІІ. Розр. з бюджетом'!B30</f>
        <v>2110</v>
      </c>
      <c r="C73" s="141">
        <f>'ІІ. Розр. з бюджетом'!C30</f>
        <v>0</v>
      </c>
      <c r="D73" s="141">
        <f>'ІІ. Розр. з бюджетом'!D30</f>
        <v>40.299999999999997</v>
      </c>
      <c r="E73" s="141">
        <f>'ІІ. Розр. з бюджетом'!E30</f>
        <v>0</v>
      </c>
      <c r="F73" s="141">
        <f>'ІІ. Розр. з бюджетом'!F30</f>
        <v>41</v>
      </c>
      <c r="G73" s="141"/>
      <c r="H73" s="141"/>
      <c r="I73" s="141"/>
      <c r="J73" s="141"/>
    </row>
    <row r="74" spans="1:10" ht="42" customHeight="1">
      <c r="A74" s="58" t="s">
        <v>413</v>
      </c>
      <c r="B74" s="7" t="s">
        <v>279</v>
      </c>
      <c r="C74" s="141">
        <f>SUM('ІІ. Розр. з бюджетом'!C31,'ІІ. Розр. з бюджетом'!C32)</f>
        <v>252</v>
      </c>
      <c r="D74" s="141">
        <f>SUM('ІІ. Розр. з бюджетом'!D31,'ІІ. Розр. з бюджетом'!D32)</f>
        <v>229</v>
      </c>
      <c r="E74" s="141">
        <f>SUM('ІІ. Розр. з бюджетом'!E31,'ІІ. Розр. з бюджетом'!E32)</f>
        <v>220</v>
      </c>
      <c r="F74" s="141">
        <f>SUM('ІІ. Розр. з бюджетом'!F31,'ІІ. Розр. з бюджетом'!F32)</f>
        <v>240</v>
      </c>
      <c r="G74" s="141"/>
      <c r="H74" s="141"/>
      <c r="I74" s="141"/>
      <c r="J74" s="141"/>
    </row>
    <row r="75" spans="1:10" ht="42.75" customHeight="1">
      <c r="A75" s="110" t="s">
        <v>293</v>
      </c>
      <c r="B75" s="7">
        <f>'ІІ. Розр. з бюджетом'!B33</f>
        <v>2140</v>
      </c>
      <c r="C75" s="141">
        <f>'ІІ. Розр. з бюджетом'!C33</f>
        <v>308.5</v>
      </c>
      <c r="D75" s="141">
        <f>'ІІ. Розр. з бюджетом'!D33</f>
        <v>337</v>
      </c>
      <c r="E75" s="141">
        <f>'ІІ. Розр. з бюджетом'!E33</f>
        <v>329</v>
      </c>
      <c r="F75" s="141">
        <f>'ІІ. Розр. з бюджетом'!F33</f>
        <v>401</v>
      </c>
      <c r="G75" s="141"/>
      <c r="H75" s="141"/>
      <c r="I75" s="141"/>
      <c r="J75" s="141"/>
    </row>
    <row r="76" spans="1:10" ht="39" customHeight="1">
      <c r="A76" s="110" t="s">
        <v>101</v>
      </c>
      <c r="B76" s="7">
        <f>'ІІ. Розр. з бюджетом'!B51</f>
        <v>2150</v>
      </c>
      <c r="C76" s="141">
        <f>'ІІ. Розр. з бюджетом'!C51</f>
        <v>160</v>
      </c>
      <c r="D76" s="141">
        <f>'ІІ. Розр. з бюджетом'!D51</f>
        <v>236</v>
      </c>
      <c r="E76" s="141">
        <f>'ІІ. Розр. з бюджетом'!E51</f>
        <v>200</v>
      </c>
      <c r="F76" s="141">
        <f>'ІІ. Розр. з бюджетом'!F51</f>
        <v>200</v>
      </c>
      <c r="G76" s="141"/>
      <c r="H76" s="141"/>
      <c r="I76" s="141"/>
      <c r="J76" s="141"/>
    </row>
    <row r="77" spans="1:10" ht="20.100000000000001" customHeight="1">
      <c r="A77" s="109" t="s">
        <v>319</v>
      </c>
      <c r="B77" s="7">
        <f>'ІІ. Розр. з бюджетом'!B52</f>
        <v>2200</v>
      </c>
      <c r="C77" s="141">
        <f>'ІІ. Розр. з бюджетом'!C52</f>
        <v>720.5</v>
      </c>
      <c r="D77" s="141">
        <f>'ІІ. Розр. з бюджетом'!D52</f>
        <v>870.3</v>
      </c>
      <c r="E77" s="141">
        <f>'ІІ. Розр. з бюджетом'!E52</f>
        <v>749</v>
      </c>
      <c r="F77" s="141">
        <f>'ІІ. Розр. з бюджетом'!F52</f>
        <v>910</v>
      </c>
      <c r="G77" s="141"/>
      <c r="H77" s="141"/>
      <c r="I77" s="141"/>
      <c r="J77" s="141"/>
    </row>
    <row r="78" spans="1:10" ht="24.9" customHeight="1">
      <c r="A78" s="197" t="s">
        <v>193</v>
      </c>
      <c r="B78" s="197"/>
      <c r="C78" s="197"/>
      <c r="D78" s="197"/>
      <c r="E78" s="197"/>
      <c r="F78" s="197"/>
      <c r="G78" s="197"/>
      <c r="H78" s="197"/>
      <c r="I78" s="197"/>
      <c r="J78" s="197"/>
    </row>
    <row r="79" spans="1:10" ht="20.100000000000001" customHeight="1">
      <c r="A79" s="109" t="s">
        <v>184</v>
      </c>
      <c r="B79" s="7">
        <f>'ІІІ. Рух грош. коштів'!B91</f>
        <v>3600</v>
      </c>
      <c r="C79" s="141">
        <f>'ІІІ. Рух грош. коштів'!C91</f>
        <v>0</v>
      </c>
      <c r="D79" s="141">
        <f>'ІІІ. Рух грош. коштів'!D91</f>
        <v>18</v>
      </c>
      <c r="E79" s="141">
        <f>'ІІІ. Рух грош. коштів'!E91</f>
        <v>6</v>
      </c>
      <c r="F79" s="141">
        <f>'ІІІ. Рух грош. коштів'!F91</f>
        <v>13</v>
      </c>
      <c r="G79" s="141"/>
      <c r="H79" s="141"/>
      <c r="I79" s="141"/>
      <c r="J79" s="141"/>
    </row>
    <row r="80" spans="1:10" ht="20.100000000000001" customHeight="1">
      <c r="A80" s="110" t="s">
        <v>185</v>
      </c>
      <c r="B80" s="7">
        <f>'ІІІ. Рух грош. коштів'!B31</f>
        <v>3090</v>
      </c>
      <c r="C80" s="141">
        <f>'ІІІ. Рух грош. коштів'!C31</f>
        <v>320.29999999999995</v>
      </c>
      <c r="D80" s="141">
        <f>'ІІІ. Рух грош. коштів'!D31</f>
        <v>235.7</v>
      </c>
      <c r="E80" s="141">
        <f>'ІІІ. Рух грош. коштів'!E31</f>
        <v>32</v>
      </c>
      <c r="F80" s="141">
        <f>'ІІІ. Рух грош. коштів'!F31</f>
        <v>170</v>
      </c>
      <c r="G80" s="141"/>
      <c r="H80" s="141"/>
      <c r="I80" s="141"/>
      <c r="J80" s="141"/>
    </row>
    <row r="81" spans="1:10" ht="20.100000000000001" customHeight="1">
      <c r="A81" s="110" t="s">
        <v>282</v>
      </c>
      <c r="B81" s="7">
        <f>'ІІІ. Рух грош. коштів'!B57</f>
        <v>3320</v>
      </c>
      <c r="C81" s="141">
        <f>'ІІІ. Рух грош. коштів'!C57</f>
        <v>-314</v>
      </c>
      <c r="D81" s="141">
        <f>'ІІІ. Рух грош. коштів'!D57</f>
        <v>-125</v>
      </c>
      <c r="E81" s="141">
        <f>'ІІІ. Рух грош. коштів'!E57</f>
        <v>-25</v>
      </c>
      <c r="F81" s="141">
        <f>'ІІІ. Рух грош. коштів'!F57</f>
        <v>-150</v>
      </c>
      <c r="G81" s="141"/>
      <c r="H81" s="141"/>
      <c r="I81" s="141"/>
      <c r="J81" s="141"/>
    </row>
    <row r="82" spans="1:10" ht="20.100000000000001" customHeight="1">
      <c r="A82" s="110" t="s">
        <v>186</v>
      </c>
      <c r="B82" s="7">
        <f>'ІІІ. Рух грош. коштів'!B89</f>
        <v>3580</v>
      </c>
      <c r="C82" s="141">
        <f>'ІІІ. Рух грош. коштів'!C89</f>
        <v>0</v>
      </c>
      <c r="D82" s="141">
        <f>'ІІІ. Рух грош. коштів'!D89</f>
        <v>0</v>
      </c>
      <c r="E82" s="141">
        <f>'ІІІ. Рух грош. коштів'!E89</f>
        <v>0</v>
      </c>
      <c r="F82" s="141">
        <f>'ІІІ. Рух грош. коштів'!F89</f>
        <v>0</v>
      </c>
      <c r="G82" s="141"/>
      <c r="H82" s="141"/>
      <c r="I82" s="141"/>
      <c r="J82" s="141"/>
    </row>
    <row r="83" spans="1:10" ht="20.100000000000001" customHeight="1">
      <c r="A83" s="110" t="s">
        <v>210</v>
      </c>
      <c r="B83" s="7">
        <f>'ІІІ. Рух грош. коштів'!B92</f>
        <v>3610</v>
      </c>
      <c r="C83" s="141">
        <f>'ІІІ. Рух грош. коштів'!C92</f>
        <v>0</v>
      </c>
      <c r="D83" s="141">
        <f>'ІІІ. Рух грош. коштів'!D92</f>
        <v>0</v>
      </c>
      <c r="E83" s="141">
        <f>'ІІІ. Рух грош. коштів'!E92</f>
        <v>0</v>
      </c>
      <c r="F83" s="141">
        <f>'ІІІ. Рух грош. коштів'!F92</f>
        <v>0</v>
      </c>
      <c r="G83" s="141"/>
      <c r="H83" s="141"/>
      <c r="I83" s="141"/>
      <c r="J83" s="141"/>
    </row>
    <row r="84" spans="1:10" ht="20.100000000000001" customHeight="1">
      <c r="A84" s="109" t="s">
        <v>187</v>
      </c>
      <c r="B84" s="7">
        <f>'ІІІ. Рух грош. коштів'!B93</f>
        <v>3620</v>
      </c>
      <c r="C84" s="141">
        <f>'ІІІ. Рух грош. коштів'!C93</f>
        <v>6</v>
      </c>
      <c r="D84" s="141">
        <f>'ІІІ. Рух грош. коштів'!D93</f>
        <v>129</v>
      </c>
      <c r="E84" s="141">
        <f>'ІІІ. Рух грош. коштів'!E93</f>
        <v>13</v>
      </c>
      <c r="F84" s="141">
        <f>'ІІІ. Рух грош. коштів'!F93</f>
        <v>33</v>
      </c>
      <c r="G84" s="141"/>
      <c r="H84" s="141"/>
      <c r="I84" s="141"/>
      <c r="J84" s="141"/>
    </row>
    <row r="85" spans="1:10" ht="24.9" customHeight="1">
      <c r="A85" s="210" t="s">
        <v>260</v>
      </c>
      <c r="B85" s="211"/>
      <c r="C85" s="211"/>
      <c r="D85" s="211"/>
      <c r="E85" s="211"/>
      <c r="F85" s="211"/>
      <c r="G85" s="211"/>
      <c r="H85" s="211"/>
      <c r="I85" s="211"/>
      <c r="J85" s="212"/>
    </row>
    <row r="86" spans="1:10" ht="20.100000000000001" customHeight="1">
      <c r="A86" s="110" t="s">
        <v>259</v>
      </c>
      <c r="B86" s="7">
        <f>'IV. Кап. інвестиції'!B6</f>
        <v>4000</v>
      </c>
      <c r="C86" s="141">
        <f>'IV. Кап. інвестиції'!C6</f>
        <v>0</v>
      </c>
      <c r="D86" s="141">
        <f>'IV. Кап. інвестиції'!D6</f>
        <v>125</v>
      </c>
      <c r="E86" s="141">
        <f>'IV. Кап. інвестиції'!E6</f>
        <v>25</v>
      </c>
      <c r="F86" s="141">
        <f>'IV. Кап. інвестиції'!F6</f>
        <v>150</v>
      </c>
      <c r="G86" s="141"/>
      <c r="H86" s="141"/>
      <c r="I86" s="141"/>
      <c r="J86" s="141"/>
    </row>
    <row r="87" spans="1:10" ht="24.9" customHeight="1">
      <c r="A87" s="209" t="s">
        <v>263</v>
      </c>
      <c r="B87" s="209"/>
      <c r="C87" s="209"/>
      <c r="D87" s="209"/>
      <c r="E87" s="209"/>
      <c r="F87" s="209"/>
      <c r="G87" s="209"/>
      <c r="H87" s="209"/>
      <c r="I87" s="209"/>
      <c r="J87" s="209"/>
    </row>
    <row r="88" spans="1:10" ht="20.100000000000001" customHeight="1">
      <c r="A88" s="110" t="s">
        <v>213</v>
      </c>
      <c r="B88" s="7">
        <f>' V. Коефіцієнти'!B9</f>
        <v>5020</v>
      </c>
      <c r="C88" s="141">
        <f>' V. Коефіцієнти'!D9</f>
        <v>-3.6566077003121755E-2</v>
      </c>
      <c r="D88" s="141"/>
      <c r="E88" s="141">
        <f>' V. Коефіцієнти'!F9</f>
        <v>2.0833333333333335E-4</v>
      </c>
      <c r="F88" s="141">
        <f>' V. Коефіцієнти'!G9</f>
        <v>4.0212765957446807E-2</v>
      </c>
      <c r="G88" s="141"/>
      <c r="H88" s="141"/>
      <c r="I88" s="141"/>
      <c r="J88" s="141"/>
    </row>
    <row r="89" spans="1:10" ht="20.100000000000001" customHeight="1">
      <c r="A89" s="110" t="s">
        <v>209</v>
      </c>
      <c r="B89" s="7">
        <f>' V. Коефіцієнти'!B10</f>
        <v>5030</v>
      </c>
      <c r="C89" s="141">
        <f>' V. Коефіцієнти'!D10</f>
        <v>-4.1973244147157203E-2</v>
      </c>
      <c r="D89" s="141"/>
      <c r="E89" s="141">
        <f>' V. Коефіцієнти'!F10</f>
        <v>2.3889154323936931E-4</v>
      </c>
      <c r="F89" s="141">
        <f>' V. Коефіцієнти'!G10</f>
        <v>4.51505016722408E-2</v>
      </c>
      <c r="G89" s="141"/>
      <c r="H89" s="141"/>
      <c r="I89" s="141"/>
      <c r="J89" s="141"/>
    </row>
    <row r="90" spans="1:10" ht="20.100000000000001" customHeight="1">
      <c r="A90" s="110" t="s">
        <v>280</v>
      </c>
      <c r="B90" s="7">
        <f>' V. Коефіцієнти'!B14</f>
        <v>5110</v>
      </c>
      <c r="C90" s="141">
        <f>' V. Коефіцієнти'!D14</f>
        <v>6.7625201938610662</v>
      </c>
      <c r="D90" s="141"/>
      <c r="E90" s="141">
        <f>' V. Коефіцієнти'!F14</f>
        <v>6.8175895765472312</v>
      </c>
      <c r="F90" s="141">
        <f>' V. Коефіцієнти'!G14</f>
        <v>8.1439688715953302</v>
      </c>
      <c r="G90" s="141"/>
      <c r="H90" s="141"/>
      <c r="I90" s="141"/>
      <c r="J90" s="141"/>
    </row>
    <row r="91" spans="1:10" ht="24.9" customHeight="1">
      <c r="A91" s="197" t="s">
        <v>262</v>
      </c>
      <c r="B91" s="197"/>
      <c r="C91" s="197"/>
      <c r="D91" s="197"/>
      <c r="E91" s="197"/>
      <c r="F91" s="197"/>
      <c r="G91" s="197"/>
      <c r="H91" s="197"/>
      <c r="I91" s="197"/>
      <c r="J91" s="197"/>
    </row>
    <row r="92" spans="1:10" ht="20.100000000000001" customHeight="1">
      <c r="A92" s="110" t="s">
        <v>188</v>
      </c>
      <c r="B92" s="7">
        <v>6000</v>
      </c>
      <c r="C92" s="141">
        <v>3737</v>
      </c>
      <c r="D92" s="141">
        <v>3737</v>
      </c>
      <c r="E92" s="141">
        <v>3720</v>
      </c>
      <c r="F92" s="141">
        <v>3720</v>
      </c>
      <c r="G92" s="14" t="s">
        <v>273</v>
      </c>
      <c r="H92" s="14" t="s">
        <v>273</v>
      </c>
      <c r="I92" s="14" t="s">
        <v>273</v>
      </c>
      <c r="J92" s="14" t="s">
        <v>273</v>
      </c>
    </row>
    <row r="93" spans="1:10" ht="20.100000000000001" customHeight="1">
      <c r="A93" s="110" t="s">
        <v>189</v>
      </c>
      <c r="B93" s="7">
        <v>6010</v>
      </c>
      <c r="C93" s="141">
        <v>1068</v>
      </c>
      <c r="D93" s="141">
        <v>1068</v>
      </c>
      <c r="E93" s="141">
        <v>1080</v>
      </c>
      <c r="F93" s="141">
        <v>980</v>
      </c>
      <c r="G93" s="14" t="s">
        <v>273</v>
      </c>
      <c r="H93" s="14" t="s">
        <v>273</v>
      </c>
      <c r="I93" s="14" t="s">
        <v>273</v>
      </c>
      <c r="J93" s="14" t="s">
        <v>273</v>
      </c>
    </row>
    <row r="94" spans="1:10" ht="20.100000000000001" customHeight="1">
      <c r="A94" s="110" t="s">
        <v>320</v>
      </c>
      <c r="B94" s="7">
        <v>6020</v>
      </c>
      <c r="C94" s="141">
        <v>6</v>
      </c>
      <c r="D94" s="141">
        <v>6</v>
      </c>
      <c r="E94" s="141">
        <v>13</v>
      </c>
      <c r="F94" s="141">
        <v>33</v>
      </c>
      <c r="G94" s="14" t="s">
        <v>273</v>
      </c>
      <c r="H94" s="14" t="s">
        <v>273</v>
      </c>
      <c r="I94" s="14" t="s">
        <v>273</v>
      </c>
      <c r="J94" s="14" t="s">
        <v>273</v>
      </c>
    </row>
    <row r="95" spans="1:10" s="6" customFormat="1" ht="20.100000000000001" customHeight="1">
      <c r="A95" s="109" t="s">
        <v>324</v>
      </c>
      <c r="B95" s="7">
        <v>6030</v>
      </c>
      <c r="C95" s="141">
        <v>4805</v>
      </c>
      <c r="D95" s="141">
        <v>4805</v>
      </c>
      <c r="E95" s="141">
        <v>4800</v>
      </c>
      <c r="F95" s="141">
        <v>4700</v>
      </c>
      <c r="G95" s="14" t="s">
        <v>273</v>
      </c>
      <c r="H95" s="14" t="s">
        <v>273</v>
      </c>
      <c r="I95" s="14" t="s">
        <v>273</v>
      </c>
      <c r="J95" s="14" t="s">
        <v>273</v>
      </c>
    </row>
    <row r="96" spans="1:10" ht="20.100000000000001" customHeight="1">
      <c r="A96" s="110" t="s">
        <v>211</v>
      </c>
      <c r="B96" s="7">
        <v>6040</v>
      </c>
      <c r="C96" s="141"/>
      <c r="D96" s="141"/>
      <c r="E96" s="141"/>
      <c r="F96" s="141"/>
      <c r="G96" s="14" t="s">
        <v>273</v>
      </c>
      <c r="H96" s="14" t="s">
        <v>273</v>
      </c>
      <c r="I96" s="14" t="s">
        <v>273</v>
      </c>
      <c r="J96" s="14" t="s">
        <v>273</v>
      </c>
    </row>
    <row r="97" spans="1:10" ht="20.100000000000001" customHeight="1">
      <c r="A97" s="110" t="s">
        <v>212</v>
      </c>
      <c r="B97" s="7">
        <v>6050</v>
      </c>
      <c r="C97" s="141">
        <v>619</v>
      </c>
      <c r="D97" s="141">
        <v>619</v>
      </c>
      <c r="E97" s="141">
        <v>614</v>
      </c>
      <c r="F97" s="141">
        <v>514</v>
      </c>
      <c r="G97" s="14" t="s">
        <v>273</v>
      </c>
      <c r="H97" s="14" t="s">
        <v>273</v>
      </c>
      <c r="I97" s="14" t="s">
        <v>273</v>
      </c>
      <c r="J97" s="14" t="s">
        <v>273</v>
      </c>
    </row>
    <row r="98" spans="1:10" s="6" customFormat="1" ht="20.100000000000001" customHeight="1">
      <c r="A98" s="109" t="s">
        <v>323</v>
      </c>
      <c r="B98" s="7">
        <v>6060</v>
      </c>
      <c r="C98" s="141">
        <v>619</v>
      </c>
      <c r="D98" s="141">
        <v>619</v>
      </c>
      <c r="E98" s="141">
        <v>614</v>
      </c>
      <c r="F98" s="141">
        <v>514</v>
      </c>
      <c r="G98" s="14" t="s">
        <v>273</v>
      </c>
      <c r="H98" s="14" t="s">
        <v>273</v>
      </c>
      <c r="I98" s="14" t="s">
        <v>273</v>
      </c>
      <c r="J98" s="14" t="s">
        <v>273</v>
      </c>
    </row>
    <row r="99" spans="1:10" ht="20.100000000000001" customHeight="1">
      <c r="A99" s="110" t="s">
        <v>321</v>
      </c>
      <c r="B99" s="7">
        <v>6070</v>
      </c>
      <c r="C99" s="141"/>
      <c r="D99" s="141"/>
      <c r="E99" s="141"/>
      <c r="F99" s="141"/>
      <c r="G99" s="14" t="s">
        <v>273</v>
      </c>
      <c r="H99" s="14" t="s">
        <v>273</v>
      </c>
      <c r="I99" s="14" t="s">
        <v>273</v>
      </c>
      <c r="J99" s="14" t="s">
        <v>273</v>
      </c>
    </row>
    <row r="100" spans="1:10" ht="20.100000000000001" customHeight="1">
      <c r="A100" s="110" t="s">
        <v>322</v>
      </c>
      <c r="B100" s="7">
        <v>6080</v>
      </c>
      <c r="C100" s="141"/>
      <c r="D100" s="141"/>
      <c r="E100" s="141"/>
      <c r="F100" s="141"/>
      <c r="G100" s="14" t="s">
        <v>273</v>
      </c>
      <c r="H100" s="14" t="s">
        <v>273</v>
      </c>
      <c r="I100" s="14" t="s">
        <v>273</v>
      </c>
      <c r="J100" s="14" t="s">
        <v>273</v>
      </c>
    </row>
    <row r="101" spans="1:10" s="6" customFormat="1" ht="20.100000000000001" customHeight="1">
      <c r="A101" s="109" t="s">
        <v>190</v>
      </c>
      <c r="B101" s="7">
        <v>6090</v>
      </c>
      <c r="C101" s="141">
        <v>4186</v>
      </c>
      <c r="D101" s="141">
        <v>4186</v>
      </c>
      <c r="E101" s="141">
        <v>4186</v>
      </c>
      <c r="F101" s="141">
        <v>4186</v>
      </c>
      <c r="G101" s="14" t="s">
        <v>273</v>
      </c>
      <c r="H101" s="14" t="s">
        <v>273</v>
      </c>
      <c r="I101" s="14" t="s">
        <v>273</v>
      </c>
      <c r="J101" s="14" t="s">
        <v>273</v>
      </c>
    </row>
    <row r="102" spans="1:10" s="6" customFormat="1" ht="24.9" customHeight="1">
      <c r="A102" s="81"/>
      <c r="B102" s="29"/>
      <c r="C102" s="68"/>
      <c r="D102" s="82"/>
      <c r="E102" s="82"/>
      <c r="F102" s="82"/>
      <c r="G102" s="38"/>
      <c r="H102" s="38"/>
      <c r="I102" s="38"/>
      <c r="J102" s="38"/>
    </row>
    <row r="103" spans="1:10" ht="24.9" customHeight="1">
      <c r="A103" s="33"/>
      <c r="C103" s="38"/>
      <c r="D103" s="34"/>
      <c r="E103" s="34"/>
      <c r="F103" s="34"/>
      <c r="G103" s="34"/>
      <c r="H103" s="34"/>
      <c r="I103" s="34"/>
      <c r="J103" s="34"/>
    </row>
    <row r="104" spans="1:10" ht="19.5" customHeight="1">
      <c r="A104" s="71" t="s">
        <v>166</v>
      </c>
      <c r="B104" s="1"/>
      <c r="C104" s="198" t="s">
        <v>130</v>
      </c>
      <c r="D104" s="199"/>
      <c r="E104" s="199"/>
      <c r="F104" s="199"/>
      <c r="G104" s="16"/>
      <c r="H104" s="202" t="s">
        <v>164</v>
      </c>
      <c r="I104" s="202"/>
      <c r="J104" s="202"/>
    </row>
    <row r="105" spans="1:10" s="2" customFormat="1" ht="21" customHeight="1">
      <c r="A105" s="29" t="s">
        <v>94</v>
      </c>
      <c r="B105" s="3"/>
      <c r="C105" s="182" t="s">
        <v>95</v>
      </c>
      <c r="D105" s="182"/>
      <c r="E105" s="182"/>
      <c r="F105" s="182"/>
      <c r="G105" s="32"/>
      <c r="H105" s="190" t="s">
        <v>126</v>
      </c>
      <c r="I105" s="190"/>
      <c r="J105" s="190"/>
    </row>
    <row r="107" spans="1:10">
      <c r="A107" s="63"/>
    </row>
    <row r="108" spans="1:10">
      <c r="A108" s="63"/>
    </row>
    <row r="109" spans="1:10">
      <c r="A109" s="63"/>
    </row>
    <row r="110" spans="1:10" s="29" customFormat="1">
      <c r="A110" s="63"/>
      <c r="F110" s="3"/>
      <c r="G110" s="3"/>
      <c r="H110" s="3"/>
      <c r="I110" s="3"/>
      <c r="J110" s="3"/>
    </row>
    <row r="111" spans="1:10" s="29" customFormat="1">
      <c r="A111" s="63"/>
      <c r="F111" s="3"/>
      <c r="G111" s="3"/>
      <c r="H111" s="3"/>
      <c r="I111" s="3"/>
      <c r="J111" s="3"/>
    </row>
    <row r="112" spans="1:10" s="29" customFormat="1">
      <c r="A112" s="63"/>
      <c r="F112" s="3"/>
      <c r="G112" s="3"/>
      <c r="H112" s="3"/>
      <c r="I112" s="3"/>
      <c r="J112" s="3"/>
    </row>
    <row r="113" spans="1:10" s="29" customFormat="1">
      <c r="A113" s="63"/>
      <c r="F113" s="3"/>
      <c r="G113" s="3"/>
      <c r="H113" s="3"/>
      <c r="I113" s="3"/>
      <c r="J113" s="3"/>
    </row>
    <row r="114" spans="1:10" s="29" customFormat="1">
      <c r="A114" s="63"/>
      <c r="F114" s="3"/>
      <c r="G114" s="3"/>
      <c r="H114" s="3"/>
      <c r="I114" s="3"/>
      <c r="J114" s="3"/>
    </row>
    <row r="115" spans="1:10" s="29" customFormat="1">
      <c r="A115" s="63"/>
      <c r="F115" s="3"/>
      <c r="G115" s="3"/>
      <c r="H115" s="3"/>
      <c r="I115" s="3"/>
      <c r="J115" s="3"/>
    </row>
    <row r="116" spans="1:10" s="29" customFormat="1">
      <c r="A116" s="63"/>
      <c r="F116" s="3"/>
      <c r="G116" s="3"/>
      <c r="H116" s="3"/>
      <c r="I116" s="3"/>
      <c r="J116" s="3"/>
    </row>
    <row r="117" spans="1:10" s="29" customFormat="1">
      <c r="A117" s="63"/>
      <c r="F117" s="3"/>
      <c r="G117" s="3"/>
      <c r="H117" s="3"/>
      <c r="I117" s="3"/>
      <c r="J117" s="3"/>
    </row>
    <row r="118" spans="1:10" s="29" customFormat="1">
      <c r="A118" s="63"/>
      <c r="F118" s="3"/>
      <c r="G118" s="3"/>
      <c r="H118" s="3"/>
      <c r="I118" s="3"/>
      <c r="J118" s="3"/>
    </row>
    <row r="119" spans="1:10" s="29" customFormat="1">
      <c r="A119" s="63"/>
      <c r="F119" s="3"/>
      <c r="G119" s="3"/>
      <c r="H119" s="3"/>
      <c r="I119" s="3"/>
      <c r="J119" s="3"/>
    </row>
    <row r="120" spans="1:10" s="29" customFormat="1">
      <c r="A120" s="63"/>
      <c r="F120" s="3"/>
      <c r="G120" s="3"/>
      <c r="H120" s="3"/>
      <c r="I120" s="3"/>
      <c r="J120" s="3"/>
    </row>
    <row r="121" spans="1:10" s="29" customFormat="1">
      <c r="A121" s="63"/>
      <c r="F121" s="3"/>
      <c r="G121" s="3"/>
      <c r="H121" s="3"/>
      <c r="I121" s="3"/>
      <c r="J121" s="3"/>
    </row>
    <row r="122" spans="1:10" s="29" customFormat="1">
      <c r="A122" s="63"/>
      <c r="F122" s="3"/>
      <c r="G122" s="3"/>
      <c r="H122" s="3"/>
      <c r="I122" s="3"/>
      <c r="J122" s="3"/>
    </row>
    <row r="123" spans="1:10" s="29" customFormat="1">
      <c r="A123" s="63"/>
      <c r="F123" s="3"/>
      <c r="G123" s="3"/>
      <c r="H123" s="3"/>
      <c r="I123" s="3"/>
      <c r="J123" s="3"/>
    </row>
    <row r="124" spans="1:10" s="29" customFormat="1">
      <c r="A124" s="63"/>
      <c r="F124" s="3"/>
      <c r="G124" s="3"/>
      <c r="H124" s="3"/>
      <c r="I124" s="3"/>
      <c r="J124" s="3"/>
    </row>
    <row r="125" spans="1:10" s="29" customFormat="1">
      <c r="A125" s="63"/>
      <c r="F125" s="3"/>
      <c r="G125" s="3"/>
      <c r="H125" s="3"/>
      <c r="I125" s="3"/>
      <c r="J125" s="3"/>
    </row>
    <row r="126" spans="1:10" s="29" customFormat="1">
      <c r="A126" s="63"/>
      <c r="F126" s="3"/>
      <c r="G126" s="3"/>
      <c r="H126" s="3"/>
      <c r="I126" s="3"/>
      <c r="J126" s="3"/>
    </row>
    <row r="127" spans="1:10" s="29" customFormat="1">
      <c r="A127" s="63"/>
      <c r="F127" s="3"/>
      <c r="G127" s="3"/>
      <c r="H127" s="3"/>
      <c r="I127" s="3"/>
      <c r="J127" s="3"/>
    </row>
    <row r="128" spans="1:10" s="29" customFormat="1">
      <c r="A128" s="63"/>
      <c r="F128" s="3"/>
      <c r="G128" s="3"/>
      <c r="H128" s="3"/>
      <c r="I128" s="3"/>
      <c r="J128" s="3"/>
    </row>
    <row r="129" spans="1:10" s="29" customFormat="1">
      <c r="A129" s="63"/>
      <c r="F129" s="3"/>
      <c r="G129" s="3"/>
      <c r="H129" s="3"/>
      <c r="I129" s="3"/>
      <c r="J129" s="3"/>
    </row>
    <row r="130" spans="1:10" s="29" customFormat="1">
      <c r="A130" s="63"/>
      <c r="F130" s="3"/>
      <c r="G130" s="3"/>
      <c r="H130" s="3"/>
      <c r="I130" s="3"/>
      <c r="J130" s="3"/>
    </row>
    <row r="131" spans="1:10" s="29" customFormat="1">
      <c r="A131" s="63"/>
      <c r="F131" s="3"/>
      <c r="G131" s="3"/>
      <c r="H131" s="3"/>
      <c r="I131" s="3"/>
      <c r="J131" s="3"/>
    </row>
    <row r="132" spans="1:10" s="29" customFormat="1">
      <c r="A132" s="63"/>
      <c r="F132" s="3"/>
      <c r="G132" s="3"/>
      <c r="H132" s="3"/>
      <c r="I132" s="3"/>
      <c r="J132" s="3"/>
    </row>
    <row r="133" spans="1:10" s="29" customFormat="1">
      <c r="A133" s="63"/>
      <c r="F133" s="3"/>
      <c r="G133" s="3"/>
      <c r="H133" s="3"/>
      <c r="I133" s="3"/>
      <c r="J133" s="3"/>
    </row>
    <row r="134" spans="1:10" s="29" customFormat="1">
      <c r="A134" s="63"/>
      <c r="F134" s="3"/>
      <c r="G134" s="3"/>
      <c r="H134" s="3"/>
      <c r="I134" s="3"/>
      <c r="J134" s="3"/>
    </row>
    <row r="135" spans="1:10" s="29" customFormat="1">
      <c r="A135" s="63"/>
      <c r="F135" s="3"/>
      <c r="G135" s="3"/>
      <c r="H135" s="3"/>
      <c r="I135" s="3"/>
      <c r="J135" s="3"/>
    </row>
    <row r="136" spans="1:10" s="29" customFormat="1">
      <c r="A136" s="63"/>
      <c r="F136" s="3"/>
      <c r="G136" s="3"/>
      <c r="H136" s="3"/>
      <c r="I136" s="3"/>
      <c r="J136" s="3"/>
    </row>
    <row r="137" spans="1:10" s="29" customFormat="1">
      <c r="A137" s="63"/>
      <c r="F137" s="3"/>
      <c r="G137" s="3"/>
      <c r="H137" s="3"/>
      <c r="I137" s="3"/>
      <c r="J137" s="3"/>
    </row>
    <row r="138" spans="1:10" s="29" customFormat="1">
      <c r="A138" s="63"/>
      <c r="F138" s="3"/>
      <c r="G138" s="3"/>
      <c r="H138" s="3"/>
      <c r="I138" s="3"/>
      <c r="J138" s="3"/>
    </row>
    <row r="139" spans="1:10" s="29" customFormat="1">
      <c r="A139" s="63"/>
      <c r="F139" s="3"/>
      <c r="G139" s="3"/>
      <c r="H139" s="3"/>
      <c r="I139" s="3"/>
      <c r="J139" s="3"/>
    </row>
    <row r="140" spans="1:10" s="29" customFormat="1">
      <c r="A140" s="63"/>
      <c r="F140" s="3"/>
      <c r="G140" s="3"/>
      <c r="H140" s="3"/>
      <c r="I140" s="3"/>
      <c r="J140" s="3"/>
    </row>
    <row r="141" spans="1:10" s="29" customFormat="1">
      <c r="A141" s="63"/>
      <c r="F141" s="3"/>
      <c r="G141" s="3"/>
      <c r="H141" s="3"/>
      <c r="I141" s="3"/>
      <c r="J141" s="3"/>
    </row>
    <row r="142" spans="1:10" s="29" customFormat="1">
      <c r="A142" s="63"/>
      <c r="F142" s="3"/>
      <c r="G142" s="3"/>
      <c r="H142" s="3"/>
      <c r="I142" s="3"/>
      <c r="J142" s="3"/>
    </row>
    <row r="143" spans="1:10" s="29" customFormat="1">
      <c r="A143" s="63"/>
      <c r="F143" s="3"/>
      <c r="G143" s="3"/>
      <c r="H143" s="3"/>
      <c r="I143" s="3"/>
      <c r="J143" s="3"/>
    </row>
    <row r="144" spans="1:10" s="29" customFormat="1">
      <c r="A144" s="63"/>
      <c r="F144" s="3"/>
      <c r="G144" s="3"/>
      <c r="H144" s="3"/>
      <c r="I144" s="3"/>
      <c r="J144" s="3"/>
    </row>
    <row r="145" spans="1:10" s="29" customFormat="1">
      <c r="A145" s="63"/>
      <c r="F145" s="3"/>
      <c r="G145" s="3"/>
      <c r="H145" s="3"/>
      <c r="I145" s="3"/>
      <c r="J145" s="3"/>
    </row>
    <row r="146" spans="1:10" s="29" customFormat="1">
      <c r="A146" s="63"/>
      <c r="F146" s="3"/>
      <c r="G146" s="3"/>
      <c r="H146" s="3"/>
      <c r="I146" s="3"/>
      <c r="J146" s="3"/>
    </row>
    <row r="147" spans="1:10" s="29" customFormat="1">
      <c r="A147" s="63"/>
      <c r="F147" s="3"/>
      <c r="G147" s="3"/>
      <c r="H147" s="3"/>
      <c r="I147" s="3"/>
      <c r="J147" s="3"/>
    </row>
    <row r="148" spans="1:10" s="29" customFormat="1">
      <c r="A148" s="63"/>
      <c r="F148" s="3"/>
      <c r="G148" s="3"/>
      <c r="H148" s="3"/>
      <c r="I148" s="3"/>
      <c r="J148" s="3"/>
    </row>
    <row r="149" spans="1:10" s="29" customFormat="1">
      <c r="A149" s="63"/>
      <c r="F149" s="3"/>
      <c r="G149" s="3"/>
      <c r="H149" s="3"/>
      <c r="I149" s="3"/>
      <c r="J149" s="3"/>
    </row>
    <row r="150" spans="1:10" s="29" customFormat="1">
      <c r="A150" s="63"/>
      <c r="F150" s="3"/>
      <c r="G150" s="3"/>
      <c r="H150" s="3"/>
      <c r="I150" s="3"/>
      <c r="J150" s="3"/>
    </row>
    <row r="151" spans="1:10" s="29" customFormat="1">
      <c r="A151" s="63"/>
      <c r="F151" s="3"/>
      <c r="G151" s="3"/>
      <c r="H151" s="3"/>
      <c r="I151" s="3"/>
      <c r="J151" s="3"/>
    </row>
    <row r="152" spans="1:10" s="29" customFormat="1">
      <c r="A152" s="63"/>
      <c r="F152" s="3"/>
      <c r="G152" s="3"/>
      <c r="H152" s="3"/>
      <c r="I152" s="3"/>
      <c r="J152" s="3"/>
    </row>
    <row r="153" spans="1:10" s="29" customFormat="1">
      <c r="A153" s="63"/>
      <c r="F153" s="3"/>
      <c r="G153" s="3"/>
      <c r="H153" s="3"/>
      <c r="I153" s="3"/>
      <c r="J153" s="3"/>
    </row>
    <row r="154" spans="1:10" s="29" customFormat="1">
      <c r="A154" s="63"/>
      <c r="F154" s="3"/>
      <c r="G154" s="3"/>
      <c r="H154" s="3"/>
      <c r="I154" s="3"/>
      <c r="J154" s="3"/>
    </row>
    <row r="155" spans="1:10" s="29" customFormat="1">
      <c r="A155" s="63"/>
      <c r="F155" s="3"/>
      <c r="G155" s="3"/>
      <c r="H155" s="3"/>
      <c r="I155" s="3"/>
      <c r="J155" s="3"/>
    </row>
    <row r="156" spans="1:10" s="29" customFormat="1">
      <c r="A156" s="63"/>
      <c r="F156" s="3"/>
      <c r="G156" s="3"/>
      <c r="H156" s="3"/>
      <c r="I156" s="3"/>
      <c r="J156" s="3"/>
    </row>
    <row r="157" spans="1:10" s="29" customFormat="1">
      <c r="A157" s="63"/>
      <c r="F157" s="3"/>
      <c r="G157" s="3"/>
      <c r="H157" s="3"/>
      <c r="I157" s="3"/>
      <c r="J157" s="3"/>
    </row>
    <row r="158" spans="1:10" s="29" customFormat="1">
      <c r="A158" s="63"/>
      <c r="F158" s="3"/>
      <c r="G158" s="3"/>
      <c r="H158" s="3"/>
      <c r="I158" s="3"/>
      <c r="J158" s="3"/>
    </row>
    <row r="159" spans="1:10" s="29" customFormat="1">
      <c r="A159" s="63"/>
      <c r="F159" s="3"/>
      <c r="G159" s="3"/>
      <c r="H159" s="3"/>
      <c r="I159" s="3"/>
      <c r="J159" s="3"/>
    </row>
    <row r="160" spans="1:10" s="29" customFormat="1">
      <c r="A160" s="63"/>
      <c r="F160" s="3"/>
      <c r="G160" s="3"/>
      <c r="H160" s="3"/>
      <c r="I160" s="3"/>
      <c r="J160" s="3"/>
    </row>
    <row r="161" spans="1:10" s="29" customFormat="1">
      <c r="A161" s="63"/>
      <c r="F161" s="3"/>
      <c r="G161" s="3"/>
      <c r="H161" s="3"/>
      <c r="I161" s="3"/>
      <c r="J161" s="3"/>
    </row>
    <row r="162" spans="1:10" s="29" customFormat="1">
      <c r="A162" s="63"/>
      <c r="F162" s="3"/>
      <c r="G162" s="3"/>
      <c r="H162" s="3"/>
      <c r="I162" s="3"/>
      <c r="J162" s="3"/>
    </row>
    <row r="163" spans="1:10" s="29" customFormat="1">
      <c r="A163" s="63"/>
      <c r="F163" s="3"/>
      <c r="G163" s="3"/>
      <c r="H163" s="3"/>
      <c r="I163" s="3"/>
      <c r="J163" s="3"/>
    </row>
    <row r="164" spans="1:10" s="29" customFormat="1">
      <c r="A164" s="63"/>
      <c r="F164" s="3"/>
      <c r="G164" s="3"/>
      <c r="H164" s="3"/>
      <c r="I164" s="3"/>
      <c r="J164" s="3"/>
    </row>
    <row r="165" spans="1:10" s="29" customFormat="1">
      <c r="A165" s="63"/>
      <c r="F165" s="3"/>
      <c r="G165" s="3"/>
      <c r="H165" s="3"/>
      <c r="I165" s="3"/>
      <c r="J165" s="3"/>
    </row>
    <row r="166" spans="1:10" s="29" customFormat="1">
      <c r="A166" s="63"/>
      <c r="F166" s="3"/>
      <c r="G166" s="3"/>
      <c r="H166" s="3"/>
      <c r="I166" s="3"/>
      <c r="J166" s="3"/>
    </row>
    <row r="167" spans="1:10" s="29" customFormat="1">
      <c r="A167" s="63"/>
      <c r="F167" s="3"/>
      <c r="G167" s="3"/>
      <c r="H167" s="3"/>
      <c r="I167" s="3"/>
      <c r="J167" s="3"/>
    </row>
    <row r="168" spans="1:10" s="29" customFormat="1">
      <c r="A168" s="63"/>
      <c r="F168" s="3"/>
      <c r="G168" s="3"/>
      <c r="H168" s="3"/>
      <c r="I168" s="3"/>
      <c r="J168" s="3"/>
    </row>
    <row r="169" spans="1:10" s="29" customFormat="1">
      <c r="A169" s="63"/>
      <c r="F169" s="3"/>
      <c r="G169" s="3"/>
      <c r="H169" s="3"/>
      <c r="I169" s="3"/>
      <c r="J169" s="3"/>
    </row>
    <row r="170" spans="1:10" s="29" customFormat="1">
      <c r="A170" s="63"/>
      <c r="F170" s="3"/>
      <c r="G170" s="3"/>
      <c r="H170" s="3"/>
      <c r="I170" s="3"/>
      <c r="J170" s="3"/>
    </row>
    <row r="171" spans="1:10" s="29" customFormat="1">
      <c r="A171" s="63"/>
      <c r="F171" s="3"/>
      <c r="G171" s="3"/>
      <c r="H171" s="3"/>
      <c r="I171" s="3"/>
      <c r="J171" s="3"/>
    </row>
    <row r="172" spans="1:10" s="29" customFormat="1">
      <c r="A172" s="63"/>
      <c r="F172" s="3"/>
      <c r="G172" s="3"/>
      <c r="H172" s="3"/>
      <c r="I172" s="3"/>
      <c r="J172" s="3"/>
    </row>
    <row r="173" spans="1:10" s="29" customFormat="1">
      <c r="A173" s="63"/>
      <c r="F173" s="3"/>
      <c r="G173" s="3"/>
      <c r="H173" s="3"/>
      <c r="I173" s="3"/>
      <c r="J173" s="3"/>
    </row>
    <row r="174" spans="1:10" s="29" customFormat="1">
      <c r="A174" s="63"/>
      <c r="F174" s="3"/>
      <c r="G174" s="3"/>
      <c r="H174" s="3"/>
      <c r="I174" s="3"/>
      <c r="J174" s="3"/>
    </row>
    <row r="175" spans="1:10" s="29" customFormat="1">
      <c r="A175" s="63"/>
      <c r="F175" s="3"/>
      <c r="G175" s="3"/>
      <c r="H175" s="3"/>
      <c r="I175" s="3"/>
      <c r="J175" s="3"/>
    </row>
    <row r="176" spans="1:10" s="29" customFormat="1">
      <c r="A176" s="63"/>
      <c r="F176" s="3"/>
      <c r="G176" s="3"/>
      <c r="H176" s="3"/>
      <c r="I176" s="3"/>
      <c r="J176" s="3"/>
    </row>
    <row r="177" spans="1:10" s="29" customFormat="1">
      <c r="A177" s="63"/>
      <c r="F177" s="3"/>
      <c r="G177" s="3"/>
      <c r="H177" s="3"/>
      <c r="I177" s="3"/>
      <c r="J177" s="3"/>
    </row>
    <row r="178" spans="1:10" s="29" customFormat="1">
      <c r="A178" s="63"/>
      <c r="F178" s="3"/>
      <c r="G178" s="3"/>
      <c r="H178" s="3"/>
      <c r="I178" s="3"/>
      <c r="J178" s="3"/>
    </row>
    <row r="179" spans="1:10" s="29" customFormat="1">
      <c r="A179" s="63"/>
      <c r="F179" s="3"/>
      <c r="G179" s="3"/>
      <c r="H179" s="3"/>
      <c r="I179" s="3"/>
      <c r="J179" s="3"/>
    </row>
    <row r="180" spans="1:10" s="29" customFormat="1">
      <c r="A180" s="63"/>
      <c r="F180" s="3"/>
      <c r="G180" s="3"/>
      <c r="H180" s="3"/>
      <c r="I180" s="3"/>
      <c r="J180" s="3"/>
    </row>
    <row r="181" spans="1:10" s="29" customFormat="1">
      <c r="A181" s="63"/>
      <c r="F181" s="3"/>
      <c r="G181" s="3"/>
      <c r="H181" s="3"/>
      <c r="I181" s="3"/>
      <c r="J181" s="3"/>
    </row>
    <row r="182" spans="1:10" s="29" customFormat="1">
      <c r="A182" s="63"/>
      <c r="F182" s="3"/>
      <c r="G182" s="3"/>
      <c r="H182" s="3"/>
      <c r="I182" s="3"/>
      <c r="J182" s="3"/>
    </row>
    <row r="183" spans="1:10" s="29" customFormat="1">
      <c r="A183" s="63"/>
      <c r="F183" s="3"/>
      <c r="G183" s="3"/>
      <c r="H183" s="3"/>
      <c r="I183" s="3"/>
      <c r="J183" s="3"/>
    </row>
    <row r="184" spans="1:10" s="29" customFormat="1">
      <c r="A184" s="63"/>
      <c r="F184" s="3"/>
      <c r="G184" s="3"/>
      <c r="H184" s="3"/>
      <c r="I184" s="3"/>
      <c r="J184" s="3"/>
    </row>
    <row r="185" spans="1:10" s="29" customFormat="1">
      <c r="A185" s="63"/>
      <c r="F185" s="3"/>
      <c r="G185" s="3"/>
      <c r="H185" s="3"/>
      <c r="I185" s="3"/>
      <c r="J185" s="3"/>
    </row>
    <row r="186" spans="1:10" s="29" customFormat="1">
      <c r="A186" s="63"/>
      <c r="F186" s="3"/>
      <c r="G186" s="3"/>
      <c r="H186" s="3"/>
      <c r="I186" s="3"/>
      <c r="J186" s="3"/>
    </row>
    <row r="187" spans="1:10" s="29" customFormat="1">
      <c r="A187" s="63"/>
      <c r="F187" s="3"/>
      <c r="G187" s="3"/>
      <c r="H187" s="3"/>
      <c r="I187" s="3"/>
      <c r="J187" s="3"/>
    </row>
    <row r="188" spans="1:10" s="29" customFormat="1">
      <c r="A188" s="63"/>
      <c r="F188" s="3"/>
      <c r="G188" s="3"/>
      <c r="H188" s="3"/>
      <c r="I188" s="3"/>
      <c r="J188" s="3"/>
    </row>
    <row r="189" spans="1:10" s="29" customFormat="1">
      <c r="A189" s="63"/>
      <c r="F189" s="3"/>
      <c r="G189" s="3"/>
      <c r="H189" s="3"/>
      <c r="I189" s="3"/>
      <c r="J189" s="3"/>
    </row>
    <row r="190" spans="1:10" s="29" customFormat="1">
      <c r="A190" s="63"/>
      <c r="F190" s="3"/>
      <c r="G190" s="3"/>
      <c r="H190" s="3"/>
      <c r="I190" s="3"/>
      <c r="J190" s="3"/>
    </row>
    <row r="191" spans="1:10" s="29" customFormat="1">
      <c r="A191" s="63"/>
      <c r="F191" s="3"/>
      <c r="G191" s="3"/>
      <c r="H191" s="3"/>
      <c r="I191" s="3"/>
      <c r="J191" s="3"/>
    </row>
    <row r="192" spans="1:10" s="29" customFormat="1">
      <c r="A192" s="63"/>
      <c r="F192" s="3"/>
      <c r="G192" s="3"/>
      <c r="H192" s="3"/>
      <c r="I192" s="3"/>
      <c r="J192" s="3"/>
    </row>
    <row r="193" spans="1:10" s="29" customFormat="1">
      <c r="A193" s="63"/>
      <c r="F193" s="3"/>
      <c r="G193" s="3"/>
      <c r="H193" s="3"/>
      <c r="I193" s="3"/>
      <c r="J193" s="3"/>
    </row>
    <row r="194" spans="1:10" s="29" customFormat="1">
      <c r="A194" s="63"/>
      <c r="F194" s="3"/>
      <c r="G194" s="3"/>
      <c r="H194" s="3"/>
      <c r="I194" s="3"/>
      <c r="J194" s="3"/>
    </row>
    <row r="195" spans="1:10" s="29" customFormat="1">
      <c r="A195" s="63"/>
      <c r="F195" s="3"/>
      <c r="G195" s="3"/>
      <c r="H195" s="3"/>
      <c r="I195" s="3"/>
      <c r="J195" s="3"/>
    </row>
    <row r="196" spans="1:10" s="29" customFormat="1">
      <c r="A196" s="63"/>
      <c r="F196" s="3"/>
      <c r="G196" s="3"/>
      <c r="H196" s="3"/>
      <c r="I196" s="3"/>
      <c r="J196" s="3"/>
    </row>
    <row r="197" spans="1:10" s="29" customFormat="1">
      <c r="A197" s="63"/>
      <c r="F197" s="3"/>
      <c r="G197" s="3"/>
      <c r="H197" s="3"/>
      <c r="I197" s="3"/>
      <c r="J197" s="3"/>
    </row>
    <row r="198" spans="1:10" s="29" customFormat="1">
      <c r="A198" s="63"/>
      <c r="F198" s="3"/>
      <c r="G198" s="3"/>
      <c r="H198" s="3"/>
      <c r="I198" s="3"/>
      <c r="J198" s="3"/>
    </row>
    <row r="199" spans="1:10" s="29" customFormat="1">
      <c r="A199" s="63"/>
      <c r="F199" s="3"/>
      <c r="G199" s="3"/>
      <c r="H199" s="3"/>
      <c r="I199" s="3"/>
      <c r="J199" s="3"/>
    </row>
    <row r="200" spans="1:10" s="29" customFormat="1">
      <c r="A200" s="63"/>
      <c r="F200" s="3"/>
      <c r="G200" s="3"/>
      <c r="H200" s="3"/>
      <c r="I200" s="3"/>
      <c r="J200" s="3"/>
    </row>
    <row r="201" spans="1:10" s="29" customFormat="1">
      <c r="A201" s="63"/>
      <c r="F201" s="3"/>
      <c r="G201" s="3"/>
      <c r="H201" s="3"/>
      <c r="I201" s="3"/>
      <c r="J201" s="3"/>
    </row>
    <row r="202" spans="1:10" s="29" customFormat="1">
      <c r="A202" s="63"/>
      <c r="F202" s="3"/>
      <c r="G202" s="3"/>
      <c r="H202" s="3"/>
      <c r="I202" s="3"/>
      <c r="J202" s="3"/>
    </row>
    <row r="203" spans="1:10" s="29" customFormat="1">
      <c r="A203" s="63"/>
      <c r="F203" s="3"/>
      <c r="G203" s="3"/>
      <c r="H203" s="3"/>
      <c r="I203" s="3"/>
      <c r="J203" s="3"/>
    </row>
    <row r="204" spans="1:10" s="29" customFormat="1">
      <c r="A204" s="63"/>
      <c r="F204" s="3"/>
      <c r="G204" s="3"/>
      <c r="H204" s="3"/>
      <c r="I204" s="3"/>
      <c r="J204" s="3"/>
    </row>
    <row r="205" spans="1:10" s="29" customFormat="1">
      <c r="A205" s="63"/>
      <c r="F205" s="3"/>
      <c r="G205" s="3"/>
      <c r="H205" s="3"/>
      <c r="I205" s="3"/>
      <c r="J205" s="3"/>
    </row>
    <row r="206" spans="1:10" s="29" customFormat="1">
      <c r="A206" s="63"/>
      <c r="F206" s="3"/>
      <c r="G206" s="3"/>
      <c r="H206" s="3"/>
      <c r="I206" s="3"/>
      <c r="J206" s="3"/>
    </row>
    <row r="207" spans="1:10" s="29" customFormat="1">
      <c r="A207" s="63"/>
      <c r="F207" s="3"/>
      <c r="G207" s="3"/>
      <c r="H207" s="3"/>
      <c r="I207" s="3"/>
      <c r="J207" s="3"/>
    </row>
    <row r="208" spans="1:10" s="29" customFormat="1">
      <c r="A208" s="63"/>
      <c r="F208" s="3"/>
      <c r="G208" s="3"/>
      <c r="H208" s="3"/>
      <c r="I208" s="3"/>
      <c r="J208" s="3"/>
    </row>
    <row r="209" spans="1:10" s="29" customFormat="1">
      <c r="A209" s="63"/>
      <c r="F209" s="3"/>
      <c r="G209" s="3"/>
      <c r="H209" s="3"/>
      <c r="I209" s="3"/>
      <c r="J209" s="3"/>
    </row>
    <row r="210" spans="1:10" s="29" customFormat="1">
      <c r="A210" s="63"/>
      <c r="F210" s="3"/>
      <c r="G210" s="3"/>
      <c r="H210" s="3"/>
      <c r="I210" s="3"/>
      <c r="J210" s="3"/>
    </row>
    <row r="211" spans="1:10" s="29" customFormat="1">
      <c r="A211" s="63"/>
      <c r="F211" s="3"/>
      <c r="G211" s="3"/>
      <c r="H211" s="3"/>
      <c r="I211" s="3"/>
      <c r="J211" s="3"/>
    </row>
    <row r="212" spans="1:10" s="29" customFormat="1">
      <c r="A212" s="63"/>
      <c r="F212" s="3"/>
      <c r="G212" s="3"/>
      <c r="H212" s="3"/>
      <c r="I212" s="3"/>
      <c r="J212" s="3"/>
    </row>
    <row r="213" spans="1:10" s="29" customFormat="1">
      <c r="A213" s="63"/>
      <c r="F213" s="3"/>
      <c r="G213" s="3"/>
      <c r="H213" s="3"/>
      <c r="I213" s="3"/>
      <c r="J213" s="3"/>
    </row>
    <row r="214" spans="1:10" s="29" customFormat="1">
      <c r="A214" s="63"/>
      <c r="F214" s="3"/>
      <c r="G214" s="3"/>
      <c r="H214" s="3"/>
      <c r="I214" s="3"/>
      <c r="J214" s="3"/>
    </row>
    <row r="215" spans="1:10" s="29" customFormat="1">
      <c r="A215" s="63"/>
      <c r="F215" s="3"/>
      <c r="G215" s="3"/>
      <c r="H215" s="3"/>
      <c r="I215" s="3"/>
      <c r="J215" s="3"/>
    </row>
    <row r="216" spans="1:10" s="29" customFormat="1">
      <c r="A216" s="63"/>
      <c r="F216" s="3"/>
      <c r="G216" s="3"/>
      <c r="H216" s="3"/>
      <c r="I216" s="3"/>
      <c r="J216" s="3"/>
    </row>
    <row r="217" spans="1:10" s="29" customFormat="1">
      <c r="A217" s="63"/>
      <c r="F217" s="3"/>
      <c r="G217" s="3"/>
      <c r="H217" s="3"/>
      <c r="I217" s="3"/>
      <c r="J217" s="3"/>
    </row>
    <row r="218" spans="1:10" s="29" customFormat="1">
      <c r="A218" s="63"/>
      <c r="F218" s="3"/>
      <c r="G218" s="3"/>
      <c r="H218" s="3"/>
      <c r="I218" s="3"/>
      <c r="J218" s="3"/>
    </row>
    <row r="219" spans="1:10" s="29" customFormat="1">
      <c r="A219" s="63"/>
      <c r="F219" s="3"/>
      <c r="G219" s="3"/>
      <c r="H219" s="3"/>
      <c r="I219" s="3"/>
      <c r="J219" s="3"/>
    </row>
    <row r="220" spans="1:10" s="29" customFormat="1">
      <c r="A220" s="63"/>
      <c r="F220" s="3"/>
      <c r="G220" s="3"/>
      <c r="H220" s="3"/>
      <c r="I220" s="3"/>
      <c r="J220" s="3"/>
    </row>
    <row r="221" spans="1:10" s="29" customFormat="1">
      <c r="A221" s="63"/>
      <c r="F221" s="3"/>
      <c r="G221" s="3"/>
      <c r="H221" s="3"/>
      <c r="I221" s="3"/>
      <c r="J221" s="3"/>
    </row>
    <row r="222" spans="1:10" s="29" customFormat="1">
      <c r="A222" s="63"/>
      <c r="F222" s="3"/>
      <c r="G222" s="3"/>
      <c r="H222" s="3"/>
      <c r="I222" s="3"/>
      <c r="J222" s="3"/>
    </row>
    <row r="223" spans="1:10" s="29" customFormat="1">
      <c r="A223" s="63"/>
      <c r="F223" s="3"/>
      <c r="G223" s="3"/>
      <c r="H223" s="3"/>
      <c r="I223" s="3"/>
      <c r="J223" s="3"/>
    </row>
    <row r="224" spans="1:10" s="29" customFormat="1">
      <c r="A224" s="63"/>
      <c r="F224" s="3"/>
      <c r="G224" s="3"/>
      <c r="H224" s="3"/>
      <c r="I224" s="3"/>
      <c r="J224" s="3"/>
    </row>
    <row r="225" spans="1:10" s="29" customFormat="1">
      <c r="A225" s="63"/>
      <c r="F225" s="3"/>
      <c r="G225" s="3"/>
      <c r="H225" s="3"/>
      <c r="I225" s="3"/>
      <c r="J225" s="3"/>
    </row>
    <row r="226" spans="1:10" s="29" customFormat="1">
      <c r="A226" s="63"/>
      <c r="F226" s="3"/>
      <c r="G226" s="3"/>
      <c r="H226" s="3"/>
      <c r="I226" s="3"/>
      <c r="J226" s="3"/>
    </row>
    <row r="227" spans="1:10" s="29" customFormat="1">
      <c r="A227" s="63"/>
      <c r="F227" s="3"/>
      <c r="G227" s="3"/>
      <c r="H227" s="3"/>
      <c r="I227" s="3"/>
      <c r="J227" s="3"/>
    </row>
    <row r="228" spans="1:10" s="29" customFormat="1">
      <c r="A228" s="63"/>
      <c r="F228" s="3"/>
      <c r="G228" s="3"/>
      <c r="H228" s="3"/>
      <c r="I228" s="3"/>
      <c r="J228" s="3"/>
    </row>
    <row r="229" spans="1:10" s="29" customFormat="1">
      <c r="A229" s="63"/>
      <c r="F229" s="3"/>
      <c r="G229" s="3"/>
      <c r="H229" s="3"/>
      <c r="I229" s="3"/>
      <c r="J229" s="3"/>
    </row>
    <row r="230" spans="1:10" s="29" customFormat="1">
      <c r="A230" s="63"/>
      <c r="F230" s="3"/>
      <c r="G230" s="3"/>
      <c r="H230" s="3"/>
      <c r="I230" s="3"/>
      <c r="J230" s="3"/>
    </row>
    <row r="231" spans="1:10" s="29" customFormat="1">
      <c r="A231" s="63"/>
      <c r="F231" s="3"/>
      <c r="G231" s="3"/>
      <c r="H231" s="3"/>
      <c r="I231" s="3"/>
      <c r="J231" s="3"/>
    </row>
    <row r="232" spans="1:10" s="29" customFormat="1">
      <c r="A232" s="63"/>
      <c r="F232" s="3"/>
      <c r="G232" s="3"/>
      <c r="H232" s="3"/>
      <c r="I232" s="3"/>
      <c r="J232" s="3"/>
    </row>
    <row r="233" spans="1:10" s="29" customFormat="1">
      <c r="A233" s="63"/>
      <c r="F233" s="3"/>
      <c r="G233" s="3"/>
      <c r="H233" s="3"/>
      <c r="I233" s="3"/>
      <c r="J233" s="3"/>
    </row>
    <row r="234" spans="1:10" s="29" customFormat="1">
      <c r="A234" s="63"/>
      <c r="F234" s="3"/>
      <c r="G234" s="3"/>
      <c r="H234" s="3"/>
      <c r="I234" s="3"/>
      <c r="J234" s="3"/>
    </row>
    <row r="235" spans="1:10" s="29" customFormat="1">
      <c r="A235" s="63"/>
      <c r="F235" s="3"/>
      <c r="G235" s="3"/>
      <c r="H235" s="3"/>
      <c r="I235" s="3"/>
      <c r="J235" s="3"/>
    </row>
    <row r="236" spans="1:10" s="29" customFormat="1">
      <c r="A236" s="63"/>
      <c r="F236" s="3"/>
      <c r="G236" s="3"/>
      <c r="H236" s="3"/>
      <c r="I236" s="3"/>
      <c r="J236" s="3"/>
    </row>
    <row r="237" spans="1:10" s="29" customFormat="1">
      <c r="A237" s="63"/>
      <c r="F237" s="3"/>
      <c r="G237" s="3"/>
      <c r="H237" s="3"/>
      <c r="I237" s="3"/>
      <c r="J237" s="3"/>
    </row>
    <row r="238" spans="1:10" s="29" customFormat="1">
      <c r="A238" s="63"/>
      <c r="F238" s="3"/>
      <c r="G238" s="3"/>
      <c r="H238" s="3"/>
      <c r="I238" s="3"/>
      <c r="J238" s="3"/>
    </row>
    <row r="239" spans="1:10" s="29" customFormat="1">
      <c r="A239" s="63"/>
      <c r="F239" s="3"/>
      <c r="G239" s="3"/>
      <c r="H239" s="3"/>
      <c r="I239" s="3"/>
      <c r="J239" s="3"/>
    </row>
    <row r="240" spans="1:10" s="29" customFormat="1">
      <c r="A240" s="63"/>
      <c r="F240" s="3"/>
      <c r="G240" s="3"/>
      <c r="H240" s="3"/>
      <c r="I240" s="3"/>
      <c r="J240" s="3"/>
    </row>
    <row r="241" spans="1:10" s="29" customFormat="1">
      <c r="A241" s="63"/>
      <c r="F241" s="3"/>
      <c r="G241" s="3"/>
      <c r="H241" s="3"/>
      <c r="I241" s="3"/>
      <c r="J241" s="3"/>
    </row>
    <row r="242" spans="1:10" s="29" customFormat="1">
      <c r="A242" s="63"/>
      <c r="F242" s="3"/>
      <c r="G242" s="3"/>
      <c r="H242" s="3"/>
      <c r="I242" s="3"/>
      <c r="J242" s="3"/>
    </row>
    <row r="243" spans="1:10" s="29" customFormat="1">
      <c r="A243" s="63"/>
      <c r="F243" s="3"/>
      <c r="G243" s="3"/>
      <c r="H243" s="3"/>
      <c r="I243" s="3"/>
      <c r="J243" s="3"/>
    </row>
    <row r="244" spans="1:10" s="29" customFormat="1">
      <c r="A244" s="63"/>
      <c r="F244" s="3"/>
      <c r="G244" s="3"/>
      <c r="H244" s="3"/>
      <c r="I244" s="3"/>
      <c r="J244" s="3"/>
    </row>
    <row r="245" spans="1:10" s="29" customFormat="1">
      <c r="A245" s="63"/>
      <c r="F245" s="3"/>
      <c r="G245" s="3"/>
      <c r="H245" s="3"/>
      <c r="I245" s="3"/>
      <c r="J245" s="3"/>
    </row>
    <row r="246" spans="1:10" s="29" customFormat="1">
      <c r="A246" s="63"/>
      <c r="F246" s="3"/>
      <c r="G246" s="3"/>
      <c r="H246" s="3"/>
      <c r="I246" s="3"/>
      <c r="J246" s="3"/>
    </row>
    <row r="247" spans="1:10" s="29" customFormat="1">
      <c r="A247" s="63"/>
      <c r="F247" s="3"/>
      <c r="G247" s="3"/>
      <c r="H247" s="3"/>
      <c r="I247" s="3"/>
      <c r="J247" s="3"/>
    </row>
    <row r="248" spans="1:10" s="29" customFormat="1">
      <c r="A248" s="63"/>
      <c r="F248" s="3"/>
      <c r="G248" s="3"/>
      <c r="H248" s="3"/>
      <c r="I248" s="3"/>
      <c r="J248" s="3"/>
    </row>
    <row r="249" spans="1:10" s="29" customFormat="1">
      <c r="A249" s="63"/>
      <c r="F249" s="3"/>
      <c r="G249" s="3"/>
      <c r="H249" s="3"/>
      <c r="I249" s="3"/>
      <c r="J249" s="3"/>
    </row>
    <row r="250" spans="1:10" s="29" customFormat="1">
      <c r="A250" s="63"/>
      <c r="F250" s="3"/>
      <c r="G250" s="3"/>
      <c r="H250" s="3"/>
      <c r="I250" s="3"/>
      <c r="J250" s="3"/>
    </row>
    <row r="251" spans="1:10" s="29" customFormat="1">
      <c r="A251" s="63"/>
      <c r="F251" s="3"/>
      <c r="G251" s="3"/>
      <c r="H251" s="3"/>
      <c r="I251" s="3"/>
      <c r="J251" s="3"/>
    </row>
    <row r="252" spans="1:10" s="29" customFormat="1">
      <c r="A252" s="63"/>
      <c r="F252" s="3"/>
      <c r="G252" s="3"/>
      <c r="H252" s="3"/>
      <c r="I252" s="3"/>
      <c r="J252" s="3"/>
    </row>
    <row r="253" spans="1:10" s="29" customFormat="1">
      <c r="A253" s="63"/>
      <c r="F253" s="3"/>
      <c r="G253" s="3"/>
      <c r="H253" s="3"/>
      <c r="I253" s="3"/>
      <c r="J253" s="3"/>
    </row>
    <row r="254" spans="1:10" s="29" customFormat="1">
      <c r="A254" s="63"/>
      <c r="F254" s="3"/>
      <c r="G254" s="3"/>
      <c r="H254" s="3"/>
      <c r="I254" s="3"/>
      <c r="J254" s="3"/>
    </row>
    <row r="255" spans="1:10" s="29" customFormat="1">
      <c r="A255" s="63"/>
      <c r="F255" s="3"/>
      <c r="G255" s="3"/>
      <c r="H255" s="3"/>
      <c r="I255" s="3"/>
      <c r="J255" s="3"/>
    </row>
    <row r="256" spans="1:10" s="29" customFormat="1">
      <c r="A256" s="63"/>
      <c r="F256" s="3"/>
      <c r="G256" s="3"/>
      <c r="H256" s="3"/>
      <c r="I256" s="3"/>
      <c r="J256" s="3"/>
    </row>
    <row r="257" spans="1:10" s="29" customFormat="1">
      <c r="A257" s="63"/>
      <c r="F257" s="3"/>
      <c r="G257" s="3"/>
      <c r="H257" s="3"/>
      <c r="I257" s="3"/>
      <c r="J257" s="3"/>
    </row>
    <row r="258" spans="1:10" s="29" customFormat="1">
      <c r="A258" s="63"/>
      <c r="F258" s="3"/>
      <c r="G258" s="3"/>
      <c r="H258" s="3"/>
      <c r="I258" s="3"/>
      <c r="J258" s="3"/>
    </row>
    <row r="259" spans="1:10" s="29" customFormat="1">
      <c r="A259" s="63"/>
      <c r="F259" s="3"/>
      <c r="G259" s="3"/>
      <c r="H259" s="3"/>
      <c r="I259" s="3"/>
      <c r="J259" s="3"/>
    </row>
    <row r="260" spans="1:10" s="29" customFormat="1">
      <c r="A260" s="63"/>
      <c r="F260" s="3"/>
      <c r="G260" s="3"/>
      <c r="H260" s="3"/>
      <c r="I260" s="3"/>
      <c r="J260" s="3"/>
    </row>
    <row r="261" spans="1:10" s="29" customFormat="1">
      <c r="A261" s="63"/>
      <c r="F261" s="3"/>
      <c r="G261" s="3"/>
      <c r="H261" s="3"/>
      <c r="I261" s="3"/>
      <c r="J261" s="3"/>
    </row>
    <row r="262" spans="1:10" s="29" customFormat="1">
      <c r="A262" s="63"/>
      <c r="F262" s="3"/>
      <c r="G262" s="3"/>
      <c r="H262" s="3"/>
      <c r="I262" s="3"/>
      <c r="J262" s="3"/>
    </row>
    <row r="263" spans="1:10" s="29" customFormat="1">
      <c r="A263" s="63"/>
      <c r="F263" s="3"/>
      <c r="G263" s="3"/>
      <c r="H263" s="3"/>
      <c r="I263" s="3"/>
      <c r="J263" s="3"/>
    </row>
    <row r="264" spans="1:10" s="29" customFormat="1">
      <c r="A264" s="63"/>
      <c r="F264" s="3"/>
      <c r="G264" s="3"/>
      <c r="H264" s="3"/>
      <c r="I264" s="3"/>
      <c r="J264" s="3"/>
    </row>
    <row r="265" spans="1:10" s="29" customFormat="1">
      <c r="A265" s="63"/>
      <c r="F265" s="3"/>
      <c r="G265" s="3"/>
      <c r="H265" s="3"/>
      <c r="I265" s="3"/>
      <c r="J265" s="3"/>
    </row>
    <row r="266" spans="1:10" s="29" customFormat="1">
      <c r="A266" s="63"/>
      <c r="F266" s="3"/>
      <c r="G266" s="3"/>
      <c r="H266" s="3"/>
      <c r="I266" s="3"/>
      <c r="J266" s="3"/>
    </row>
    <row r="267" spans="1:10" s="29" customFormat="1">
      <c r="A267" s="63"/>
      <c r="F267" s="3"/>
      <c r="G267" s="3"/>
      <c r="H267" s="3"/>
      <c r="I267" s="3"/>
      <c r="J267" s="3"/>
    </row>
    <row r="268" spans="1:10" s="29" customFormat="1">
      <c r="A268" s="63"/>
      <c r="F268" s="3"/>
      <c r="G268" s="3"/>
      <c r="H268" s="3"/>
      <c r="I268" s="3"/>
      <c r="J268" s="3"/>
    </row>
    <row r="269" spans="1:10" s="29" customFormat="1">
      <c r="A269" s="63"/>
      <c r="F269" s="3"/>
      <c r="G269" s="3"/>
      <c r="H269" s="3"/>
      <c r="I269" s="3"/>
      <c r="J269" s="3"/>
    </row>
    <row r="270" spans="1:10" s="29" customFormat="1">
      <c r="A270" s="63"/>
      <c r="F270" s="3"/>
      <c r="G270" s="3"/>
      <c r="H270" s="3"/>
      <c r="I270" s="3"/>
      <c r="J270" s="3"/>
    </row>
    <row r="271" spans="1:10" s="29" customFormat="1">
      <c r="A271" s="63"/>
      <c r="F271" s="3"/>
      <c r="G271" s="3"/>
      <c r="H271" s="3"/>
      <c r="I271" s="3"/>
      <c r="J271" s="3"/>
    </row>
    <row r="272" spans="1:10" s="29" customFormat="1">
      <c r="A272" s="63"/>
      <c r="F272" s="3"/>
      <c r="G272" s="3"/>
      <c r="H272" s="3"/>
      <c r="I272" s="3"/>
      <c r="J272" s="3"/>
    </row>
    <row r="273" spans="1:10" s="29" customFormat="1">
      <c r="A273" s="63"/>
      <c r="F273" s="3"/>
      <c r="G273" s="3"/>
      <c r="H273" s="3"/>
      <c r="I273" s="3"/>
      <c r="J273" s="3"/>
    </row>
    <row r="274" spans="1:10" s="29" customFormat="1">
      <c r="A274" s="63"/>
      <c r="F274" s="3"/>
      <c r="G274" s="3"/>
      <c r="H274" s="3"/>
      <c r="I274" s="3"/>
      <c r="J274" s="3"/>
    </row>
  </sheetData>
  <mergeCells count="61">
    <mergeCell ref="C105:F105"/>
    <mergeCell ref="A71:J71"/>
    <mergeCell ref="C104:F104"/>
    <mergeCell ref="E52:E53"/>
    <mergeCell ref="H104:J104"/>
    <mergeCell ref="H105:J105"/>
    <mergeCell ref="A52:A53"/>
    <mergeCell ref="B52:B53"/>
    <mergeCell ref="F52:F53"/>
    <mergeCell ref="G52:J52"/>
    <mergeCell ref="A55:J55"/>
    <mergeCell ref="A87:J87"/>
    <mergeCell ref="C52:C53"/>
    <mergeCell ref="A78:J78"/>
    <mergeCell ref="A91:J91"/>
    <mergeCell ref="A85:J85"/>
    <mergeCell ref="G1:J1"/>
    <mergeCell ref="G8:J8"/>
    <mergeCell ref="A22:B22"/>
    <mergeCell ref="A20:B20"/>
    <mergeCell ref="A12:B12"/>
    <mergeCell ref="G21:J21"/>
    <mergeCell ref="A17:B17"/>
    <mergeCell ref="A19:B19"/>
    <mergeCell ref="G2:J2"/>
    <mergeCell ref="G4:J4"/>
    <mergeCell ref="G9:J9"/>
    <mergeCell ref="G11:J11"/>
    <mergeCell ref="G13:J13"/>
    <mergeCell ref="D52:D53"/>
    <mergeCell ref="G14:J14"/>
    <mergeCell ref="A3:B3"/>
    <mergeCell ref="A10:B10"/>
    <mergeCell ref="G3:J3"/>
    <mergeCell ref="G5:H5"/>
    <mergeCell ref="A7:B7"/>
    <mergeCell ref="A8:B8"/>
    <mergeCell ref="G7:J7"/>
    <mergeCell ref="A11:B11"/>
    <mergeCell ref="A14:B14"/>
    <mergeCell ref="A15:B15"/>
    <mergeCell ref="A50:J50"/>
    <mergeCell ref="A48:J48"/>
    <mergeCell ref="G37:I37"/>
    <mergeCell ref="G38:I38"/>
    <mergeCell ref="B42:F42"/>
    <mergeCell ref="B31:F31"/>
    <mergeCell ref="B39:F39"/>
    <mergeCell ref="B33:F33"/>
    <mergeCell ref="B30:F30"/>
    <mergeCell ref="B40:F40"/>
    <mergeCell ref="G23:J23"/>
    <mergeCell ref="G24:J24"/>
    <mergeCell ref="B32:F32"/>
    <mergeCell ref="A23:B23"/>
    <mergeCell ref="B41:F41"/>
    <mergeCell ref="B38:F38"/>
    <mergeCell ref="B35:F35"/>
    <mergeCell ref="B36:F36"/>
    <mergeCell ref="B37:F37"/>
    <mergeCell ref="B34:F34"/>
  </mergeCells>
  <phoneticPr fontId="3" type="noConversion"/>
  <pageMargins left="0.51181102362204722" right="0.15748031496062992" top="0.15748031496062992" bottom="0.15748031496062992" header="0.15748031496062992" footer="0.19685039370078741"/>
  <pageSetup paperSize="9" scale="40" orientation="portrait" r:id="rId1"/>
  <headerFooter alignWithMargins="0">
    <oddHeader xml:space="preserve">&amp;C&amp;"Times New Roman,обычный"&amp;14
&amp;R&amp;"Times New Roman,обычный"&amp;14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3:K411"/>
  <sheetViews>
    <sheetView view="pageBreakPreview" topLeftCell="A147" zoomScale="75" zoomScaleNormal="100" zoomScaleSheetLayoutView="75" workbookViewId="0">
      <selection activeCell="G163" sqref="G163"/>
    </sheetView>
  </sheetViews>
  <sheetFormatPr defaultColWidth="9.109375" defaultRowHeight="18"/>
  <cols>
    <col min="1" max="1" width="87.5546875" style="3" customWidth="1"/>
    <col min="2" max="2" width="12" style="29" customWidth="1"/>
    <col min="3" max="5" width="16.33203125" style="29" customWidth="1"/>
    <col min="6" max="6" width="16.33203125" style="3" customWidth="1"/>
    <col min="7" max="10" width="15.109375" style="3" customWidth="1"/>
    <col min="11" max="11" width="24" style="3" customWidth="1"/>
    <col min="12" max="16384" width="9.109375" style="3"/>
  </cols>
  <sheetData>
    <row r="3" spans="1:11">
      <c r="A3" s="213" t="s">
        <v>334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1" ht="9.75" customHeight="1">
      <c r="A4" s="52"/>
      <c r="B4" s="66"/>
      <c r="C4" s="52"/>
      <c r="D4" s="52"/>
      <c r="E4" s="66"/>
      <c r="F4" s="52"/>
      <c r="G4" s="52"/>
      <c r="H4" s="52"/>
      <c r="I4" s="52"/>
      <c r="J4" s="52"/>
    </row>
    <row r="5" spans="1:11" ht="36" customHeight="1">
      <c r="A5" s="203" t="s">
        <v>316</v>
      </c>
      <c r="B5" s="204" t="s">
        <v>18</v>
      </c>
      <c r="C5" s="204" t="s">
        <v>35</v>
      </c>
      <c r="D5" s="204" t="s">
        <v>43</v>
      </c>
      <c r="E5" s="219" t="s">
        <v>207</v>
      </c>
      <c r="F5" s="204" t="s">
        <v>24</v>
      </c>
      <c r="G5" s="204" t="s">
        <v>233</v>
      </c>
      <c r="H5" s="204"/>
      <c r="I5" s="204"/>
      <c r="J5" s="204"/>
      <c r="K5" s="204" t="s">
        <v>283</v>
      </c>
    </row>
    <row r="6" spans="1:11" ht="39.75" customHeight="1">
      <c r="A6" s="203"/>
      <c r="B6" s="204"/>
      <c r="C6" s="204"/>
      <c r="D6" s="204"/>
      <c r="E6" s="219"/>
      <c r="F6" s="204"/>
      <c r="G6" s="17" t="s">
        <v>234</v>
      </c>
      <c r="H6" s="17" t="s">
        <v>235</v>
      </c>
      <c r="I6" s="17" t="s">
        <v>236</v>
      </c>
      <c r="J6" s="17" t="s">
        <v>84</v>
      </c>
      <c r="K6" s="204"/>
    </row>
    <row r="7" spans="1:11" ht="18" customHeight="1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</row>
    <row r="8" spans="1:11" s="6" customFormat="1" ht="20.100000000000001" customHeight="1">
      <c r="A8" s="214" t="s">
        <v>325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1" s="6" customFormat="1" ht="42" customHeight="1">
      <c r="A9" s="11" t="s">
        <v>134</v>
      </c>
      <c r="B9" s="10">
        <v>1000</v>
      </c>
      <c r="C9" s="141">
        <v>1025</v>
      </c>
      <c r="D9" s="141">
        <v>2260</v>
      </c>
      <c r="E9" s="141">
        <v>1565</v>
      </c>
      <c r="F9" s="141">
        <v>2272</v>
      </c>
      <c r="G9" s="141">
        <v>568</v>
      </c>
      <c r="H9" s="141">
        <v>568</v>
      </c>
      <c r="I9" s="141">
        <v>568</v>
      </c>
      <c r="J9" s="141">
        <v>568</v>
      </c>
      <c r="K9" s="132"/>
    </row>
    <row r="10" spans="1:11" s="6" customFormat="1" ht="24" customHeight="1">
      <c r="A10" s="147" t="s">
        <v>584</v>
      </c>
      <c r="B10" s="154" t="s">
        <v>418</v>
      </c>
      <c r="C10" s="141"/>
      <c r="D10" s="141"/>
      <c r="E10" s="141"/>
      <c r="F10" s="141"/>
      <c r="G10" s="141"/>
      <c r="H10" s="141"/>
      <c r="I10" s="141"/>
      <c r="J10" s="141"/>
      <c r="K10" s="132"/>
    </row>
    <row r="11" spans="1:11" s="6" customFormat="1" ht="26.25" customHeight="1">
      <c r="A11" s="161" t="s">
        <v>581</v>
      </c>
      <c r="B11" s="148" t="s">
        <v>578</v>
      </c>
      <c r="C11" s="141"/>
      <c r="D11" s="141"/>
      <c r="E11" s="141"/>
      <c r="F11" s="141"/>
      <c r="G11" s="141"/>
      <c r="H11" s="141"/>
      <c r="I11" s="141"/>
      <c r="J11" s="141"/>
      <c r="K11" s="132"/>
    </row>
    <row r="12" spans="1:11" s="6" customFormat="1" ht="26.25" customHeight="1">
      <c r="A12" s="147" t="s">
        <v>576</v>
      </c>
      <c r="B12" s="148" t="s">
        <v>579</v>
      </c>
      <c r="C12" s="141"/>
      <c r="D12" s="141"/>
      <c r="E12" s="141"/>
      <c r="F12" s="141"/>
      <c r="G12" s="141"/>
      <c r="H12" s="141"/>
      <c r="I12" s="141"/>
      <c r="J12" s="141"/>
      <c r="K12" s="132"/>
    </row>
    <row r="13" spans="1:11" s="6" customFormat="1" ht="26.25" customHeight="1">
      <c r="A13" s="147" t="s">
        <v>577</v>
      </c>
      <c r="B13" s="148" t="s">
        <v>580</v>
      </c>
      <c r="C13" s="141"/>
      <c r="D13" s="141"/>
      <c r="E13" s="141"/>
      <c r="F13" s="141"/>
      <c r="G13" s="141"/>
      <c r="H13" s="141"/>
      <c r="I13" s="141"/>
      <c r="J13" s="141"/>
      <c r="K13" s="132"/>
    </row>
    <row r="14" spans="1:11" s="6" customFormat="1" ht="26.25" customHeight="1">
      <c r="A14" s="147" t="s">
        <v>582</v>
      </c>
      <c r="B14" s="148" t="s">
        <v>419</v>
      </c>
      <c r="C14" s="141">
        <v>6</v>
      </c>
      <c r="D14" s="141">
        <v>300</v>
      </c>
      <c r="E14" s="141">
        <v>10</v>
      </c>
      <c r="F14" s="141">
        <v>240</v>
      </c>
      <c r="G14" s="141">
        <v>60</v>
      </c>
      <c r="H14" s="141">
        <v>60</v>
      </c>
      <c r="I14" s="141">
        <v>60</v>
      </c>
      <c r="J14" s="141">
        <v>60</v>
      </c>
      <c r="K14" s="132"/>
    </row>
    <row r="15" spans="1:11" s="6" customFormat="1" ht="26.25" customHeight="1">
      <c r="A15" s="147" t="s">
        <v>583</v>
      </c>
      <c r="B15" s="148" t="s">
        <v>420</v>
      </c>
      <c r="C15" s="141">
        <v>1019</v>
      </c>
      <c r="D15" s="141">
        <v>1960</v>
      </c>
      <c r="E15" s="141">
        <v>1555</v>
      </c>
      <c r="F15" s="141">
        <v>2032</v>
      </c>
      <c r="G15" s="141">
        <v>508</v>
      </c>
      <c r="H15" s="141">
        <v>508</v>
      </c>
      <c r="I15" s="141">
        <v>508</v>
      </c>
      <c r="J15" s="141">
        <v>508</v>
      </c>
      <c r="K15" s="132"/>
    </row>
    <row r="16" spans="1:11" ht="39" customHeight="1">
      <c r="A16" s="11" t="s">
        <v>154</v>
      </c>
      <c r="B16" s="10">
        <v>1010</v>
      </c>
      <c r="C16" s="141">
        <f>SUM(C17:C24)</f>
        <v>-611.70000000000005</v>
      </c>
      <c r="D16" s="141">
        <f t="shared" ref="D16:J16" si="0">SUM(D17:D24)</f>
        <v>-1229</v>
      </c>
      <c r="E16" s="141">
        <f t="shared" si="0"/>
        <v>-1248</v>
      </c>
      <c r="F16" s="141">
        <f>SUM(F17:F24)</f>
        <v>-1598</v>
      </c>
      <c r="G16" s="141">
        <f t="shared" si="0"/>
        <v>-408</v>
      </c>
      <c r="H16" s="141">
        <f t="shared" si="0"/>
        <v>-391</v>
      </c>
      <c r="I16" s="141">
        <f t="shared" si="0"/>
        <v>-391</v>
      </c>
      <c r="J16" s="141">
        <f t="shared" si="0"/>
        <v>-408</v>
      </c>
      <c r="K16" s="129"/>
    </row>
    <row r="17" spans="1:11" s="2" customFormat="1" ht="20.100000000000001" customHeight="1">
      <c r="A17" s="9" t="s">
        <v>359</v>
      </c>
      <c r="B17" s="8">
        <v>1011</v>
      </c>
      <c r="C17" s="141">
        <v>-47.6</v>
      </c>
      <c r="D17" s="141">
        <v>-303</v>
      </c>
      <c r="E17" s="141">
        <v>-47</v>
      </c>
      <c r="F17" s="141">
        <v>-200</v>
      </c>
      <c r="G17" s="141">
        <v>-50</v>
      </c>
      <c r="H17" s="141">
        <v>-50</v>
      </c>
      <c r="I17" s="141">
        <v>-50</v>
      </c>
      <c r="J17" s="141">
        <v>-50</v>
      </c>
      <c r="K17" s="129"/>
    </row>
    <row r="18" spans="1:11" s="2" customFormat="1" ht="20.100000000000001" customHeight="1">
      <c r="A18" s="9" t="s">
        <v>72</v>
      </c>
      <c r="B18" s="8">
        <v>1012</v>
      </c>
      <c r="C18" s="141">
        <v>-15</v>
      </c>
      <c r="D18" s="141">
        <v>-26</v>
      </c>
      <c r="E18" s="141">
        <v>-30</v>
      </c>
      <c r="F18" s="141">
        <v>-32</v>
      </c>
      <c r="G18" s="141">
        <v>-8</v>
      </c>
      <c r="H18" s="141">
        <v>-8</v>
      </c>
      <c r="I18" s="141">
        <v>-8</v>
      </c>
      <c r="J18" s="141">
        <v>-8</v>
      </c>
      <c r="K18" s="129"/>
    </row>
    <row r="19" spans="1:11" s="2" customFormat="1" ht="20.100000000000001" customHeight="1">
      <c r="A19" s="9" t="s">
        <v>71</v>
      </c>
      <c r="B19" s="8">
        <v>1013</v>
      </c>
      <c r="C19" s="141">
        <v>-228</v>
      </c>
      <c r="D19" s="141">
        <v>-447</v>
      </c>
      <c r="E19" s="141">
        <v>-370</v>
      </c>
      <c r="F19" s="141">
        <v>-376</v>
      </c>
      <c r="G19" s="141">
        <v>-103</v>
      </c>
      <c r="H19" s="141">
        <v>-85</v>
      </c>
      <c r="I19" s="141">
        <v>-85</v>
      </c>
      <c r="J19" s="141">
        <v>-103</v>
      </c>
      <c r="K19" s="129"/>
    </row>
    <row r="20" spans="1:11" s="2" customFormat="1" ht="20.100000000000001" customHeight="1">
      <c r="A20" s="9" t="s">
        <v>46</v>
      </c>
      <c r="B20" s="8">
        <v>1014</v>
      </c>
      <c r="C20" s="141">
        <v>-41</v>
      </c>
      <c r="D20" s="141">
        <v>-91</v>
      </c>
      <c r="E20" s="141">
        <v>-297</v>
      </c>
      <c r="F20" s="141">
        <v>-420</v>
      </c>
      <c r="G20" s="141">
        <v>-105</v>
      </c>
      <c r="H20" s="141">
        <v>-105</v>
      </c>
      <c r="I20" s="141">
        <v>-105</v>
      </c>
      <c r="J20" s="141">
        <v>-105</v>
      </c>
      <c r="K20" s="129"/>
    </row>
    <row r="21" spans="1:11" s="2" customFormat="1" ht="20.100000000000001" customHeight="1">
      <c r="A21" s="9" t="s">
        <v>47</v>
      </c>
      <c r="B21" s="8">
        <v>1015</v>
      </c>
      <c r="C21" s="141">
        <v>-15</v>
      </c>
      <c r="D21" s="141">
        <v>-32</v>
      </c>
      <c r="E21" s="141">
        <v>-111</v>
      </c>
      <c r="F21" s="141">
        <v>-160</v>
      </c>
      <c r="G21" s="141">
        <v>-40</v>
      </c>
      <c r="H21" s="141">
        <v>-40</v>
      </c>
      <c r="I21" s="141">
        <v>-40</v>
      </c>
      <c r="J21" s="141">
        <v>-40</v>
      </c>
      <c r="K21" s="129"/>
    </row>
    <row r="22" spans="1:11" s="2" customFormat="1" ht="42.75" customHeight="1">
      <c r="A22" s="9" t="s">
        <v>304</v>
      </c>
      <c r="B22" s="8">
        <v>1016</v>
      </c>
      <c r="C22" s="141" t="s">
        <v>414</v>
      </c>
      <c r="D22" s="141" t="s">
        <v>414</v>
      </c>
      <c r="E22" s="141" t="s">
        <v>414</v>
      </c>
      <c r="F22" s="141">
        <f t="shared" ref="F22:F31" si="1">SUM(G22:J22)</f>
        <v>0</v>
      </c>
      <c r="G22" s="141" t="s">
        <v>414</v>
      </c>
      <c r="H22" s="141" t="s">
        <v>414</v>
      </c>
      <c r="I22" s="141" t="s">
        <v>414</v>
      </c>
      <c r="J22" s="141" t="s">
        <v>414</v>
      </c>
      <c r="K22" s="129"/>
    </row>
    <row r="23" spans="1:11" s="2" customFormat="1" ht="20.100000000000001" customHeight="1">
      <c r="A23" s="9" t="s">
        <v>70</v>
      </c>
      <c r="B23" s="8">
        <v>1017</v>
      </c>
      <c r="C23" s="141">
        <v>-10</v>
      </c>
      <c r="D23" s="141">
        <v>-60</v>
      </c>
      <c r="E23" s="141">
        <v>-57</v>
      </c>
      <c r="F23" s="141">
        <v>-60</v>
      </c>
      <c r="G23" s="141">
        <v>-15</v>
      </c>
      <c r="H23" s="141">
        <v>-15</v>
      </c>
      <c r="I23" s="141">
        <v>-15</v>
      </c>
      <c r="J23" s="141">
        <v>-15</v>
      </c>
      <c r="K23" s="129"/>
    </row>
    <row r="24" spans="1:11" s="2" customFormat="1" ht="20.100000000000001" customHeight="1">
      <c r="A24" s="9" t="s">
        <v>152</v>
      </c>
      <c r="B24" s="8">
        <v>1018</v>
      </c>
      <c r="C24" s="141">
        <v>-255.1</v>
      </c>
      <c r="D24" s="141">
        <v>-270</v>
      </c>
      <c r="E24" s="141">
        <v>-336</v>
      </c>
      <c r="F24" s="141">
        <v>-350</v>
      </c>
      <c r="G24" s="141">
        <v>-87</v>
      </c>
      <c r="H24" s="141">
        <v>-88</v>
      </c>
      <c r="I24" s="141">
        <v>-88</v>
      </c>
      <c r="J24" s="141">
        <v>-87</v>
      </c>
      <c r="K24" s="129"/>
    </row>
    <row r="25" spans="1:11" s="2" customFormat="1" ht="20.100000000000001" customHeight="1">
      <c r="A25" s="147" t="s">
        <v>421</v>
      </c>
      <c r="B25" s="149" t="s">
        <v>422</v>
      </c>
      <c r="C25" s="141">
        <v>-1</v>
      </c>
      <c r="D25" s="141">
        <v>-30</v>
      </c>
      <c r="E25" s="141">
        <v>-24</v>
      </c>
      <c r="F25" s="141">
        <v>-30</v>
      </c>
      <c r="G25" s="141">
        <v>-7</v>
      </c>
      <c r="H25" s="141">
        <v>-8</v>
      </c>
      <c r="I25" s="141">
        <v>-8</v>
      </c>
      <c r="J25" s="141">
        <v>-7</v>
      </c>
      <c r="K25" s="129"/>
    </row>
    <row r="26" spans="1:11" s="2" customFormat="1" ht="20.100000000000001" customHeight="1">
      <c r="A26" s="147" t="s">
        <v>593</v>
      </c>
      <c r="B26" s="149" t="s">
        <v>423</v>
      </c>
      <c r="C26" s="141">
        <v>-244</v>
      </c>
      <c r="D26" s="141">
        <v>-240</v>
      </c>
      <c r="E26" s="141">
        <v>-300</v>
      </c>
      <c r="F26" s="141">
        <v>-300</v>
      </c>
      <c r="G26" s="141">
        <v>-75</v>
      </c>
      <c r="H26" s="141">
        <v>-75</v>
      </c>
      <c r="I26" s="141">
        <v>-75</v>
      </c>
      <c r="J26" s="141">
        <v>-75</v>
      </c>
      <c r="K26" s="129"/>
    </row>
    <row r="27" spans="1:11" s="2" customFormat="1" ht="20.100000000000001" customHeight="1">
      <c r="A27" s="147" t="s">
        <v>601</v>
      </c>
      <c r="B27" s="149" t="s">
        <v>424</v>
      </c>
      <c r="C27" s="141">
        <v>-10</v>
      </c>
      <c r="D27" s="141"/>
      <c r="E27" s="141">
        <v>-12</v>
      </c>
      <c r="F27" s="141">
        <v>-20</v>
      </c>
      <c r="G27" s="141">
        <v>-5</v>
      </c>
      <c r="H27" s="141">
        <v>-5</v>
      </c>
      <c r="I27" s="141">
        <v>-5</v>
      </c>
      <c r="J27" s="141">
        <v>-5</v>
      </c>
      <c r="K27" s="129"/>
    </row>
    <row r="28" spans="1:11" s="2" customFormat="1" ht="20.100000000000001" customHeight="1">
      <c r="A28" s="147"/>
      <c r="B28" s="149" t="s">
        <v>425</v>
      </c>
      <c r="C28" s="141"/>
      <c r="D28" s="141"/>
      <c r="E28" s="141"/>
      <c r="F28" s="141"/>
      <c r="G28" s="141"/>
      <c r="H28" s="141"/>
      <c r="I28" s="141"/>
      <c r="J28" s="141"/>
      <c r="K28" s="129"/>
    </row>
    <row r="29" spans="1:11" s="6" customFormat="1" ht="20.100000000000001" customHeight="1">
      <c r="A29" s="11" t="s">
        <v>27</v>
      </c>
      <c r="B29" s="12">
        <v>1020</v>
      </c>
      <c r="C29" s="142">
        <f>C9+C16</f>
        <v>413.29999999999995</v>
      </c>
      <c r="D29" s="142">
        <f t="shared" ref="D29:J29" si="2">D9+D16</f>
        <v>1031</v>
      </c>
      <c r="E29" s="142">
        <f t="shared" si="2"/>
        <v>317</v>
      </c>
      <c r="F29" s="142">
        <f t="shared" si="2"/>
        <v>674</v>
      </c>
      <c r="G29" s="142">
        <f t="shared" si="2"/>
        <v>160</v>
      </c>
      <c r="H29" s="142">
        <f t="shared" si="2"/>
        <v>177</v>
      </c>
      <c r="I29" s="142">
        <f t="shared" si="2"/>
        <v>177</v>
      </c>
      <c r="J29" s="142">
        <f t="shared" si="2"/>
        <v>160</v>
      </c>
      <c r="K29" s="132"/>
    </row>
    <row r="30" spans="1:11" ht="20.100000000000001" customHeight="1">
      <c r="A30" s="11" t="s">
        <v>265</v>
      </c>
      <c r="B30" s="10">
        <v>1030</v>
      </c>
      <c r="C30" s="141"/>
      <c r="D30" s="141"/>
      <c r="E30" s="141"/>
      <c r="F30" s="141">
        <f t="shared" si="1"/>
        <v>0</v>
      </c>
      <c r="G30" s="141"/>
      <c r="H30" s="141"/>
      <c r="I30" s="141"/>
      <c r="J30" s="141"/>
      <c r="K30" s="129"/>
    </row>
    <row r="31" spans="1:11" ht="20.100000000000001" customHeight="1">
      <c r="A31" s="9" t="s">
        <v>266</v>
      </c>
      <c r="B31" s="10">
        <v>1031</v>
      </c>
      <c r="C31" s="141"/>
      <c r="D31" s="141"/>
      <c r="E31" s="141"/>
      <c r="F31" s="141">
        <f t="shared" si="1"/>
        <v>0</v>
      </c>
      <c r="G31" s="141"/>
      <c r="H31" s="141"/>
      <c r="I31" s="141"/>
      <c r="J31" s="141"/>
      <c r="K31" s="129"/>
    </row>
    <row r="32" spans="1:11" ht="33" customHeight="1">
      <c r="A32" s="150" t="s">
        <v>426</v>
      </c>
      <c r="B32" s="148" t="s">
        <v>427</v>
      </c>
      <c r="C32" s="141"/>
      <c r="D32" s="141"/>
      <c r="E32" s="141"/>
      <c r="F32" s="141"/>
      <c r="G32" s="141"/>
      <c r="H32" s="141"/>
      <c r="I32" s="141"/>
      <c r="J32" s="141"/>
      <c r="K32" s="129"/>
    </row>
    <row r="33" spans="1:11" ht="20.100000000000001" customHeight="1">
      <c r="A33" s="150" t="s">
        <v>428</v>
      </c>
      <c r="B33" s="148" t="s">
        <v>429</v>
      </c>
      <c r="C33" s="141"/>
      <c r="D33" s="141"/>
      <c r="E33" s="141"/>
      <c r="F33" s="141"/>
      <c r="G33" s="141"/>
      <c r="H33" s="141"/>
      <c r="I33" s="141"/>
      <c r="J33" s="141"/>
      <c r="K33" s="129"/>
    </row>
    <row r="34" spans="1:11" ht="20.100000000000001" customHeight="1">
      <c r="A34" s="150" t="s">
        <v>430</v>
      </c>
      <c r="B34" s="148" t="s">
        <v>431</v>
      </c>
      <c r="C34" s="141"/>
      <c r="D34" s="141"/>
      <c r="E34" s="141"/>
      <c r="F34" s="141"/>
      <c r="G34" s="141"/>
      <c r="H34" s="141"/>
      <c r="I34" s="141"/>
      <c r="J34" s="141"/>
      <c r="K34" s="129"/>
    </row>
    <row r="35" spans="1:11" ht="20.100000000000001" customHeight="1">
      <c r="A35" s="150" t="s">
        <v>432</v>
      </c>
      <c r="B35" s="148" t="s">
        <v>433</v>
      </c>
      <c r="C35" s="141"/>
      <c r="D35" s="141"/>
      <c r="E35" s="141"/>
      <c r="F35" s="141"/>
      <c r="G35" s="141"/>
      <c r="H35" s="141"/>
      <c r="I35" s="141"/>
      <c r="J35" s="141"/>
      <c r="K35" s="129"/>
    </row>
    <row r="36" spans="1:11" ht="20.100000000000001" customHeight="1">
      <c r="A36" s="150" t="s">
        <v>434</v>
      </c>
      <c r="B36" s="148" t="s">
        <v>435</v>
      </c>
      <c r="C36" s="141"/>
      <c r="D36" s="141"/>
      <c r="E36" s="141"/>
      <c r="F36" s="141"/>
      <c r="G36" s="141"/>
      <c r="H36" s="141"/>
      <c r="I36" s="141"/>
      <c r="J36" s="141"/>
      <c r="K36" s="129"/>
    </row>
    <row r="37" spans="1:11" ht="20.100000000000001" customHeight="1">
      <c r="A37" s="150" t="s">
        <v>436</v>
      </c>
      <c r="B37" s="148" t="s">
        <v>437</v>
      </c>
      <c r="C37" s="141"/>
      <c r="D37" s="141"/>
      <c r="E37" s="141"/>
      <c r="F37" s="141"/>
      <c r="G37" s="141"/>
      <c r="H37" s="141"/>
      <c r="I37" s="141"/>
      <c r="J37" s="141"/>
      <c r="K37" s="129"/>
    </row>
    <row r="38" spans="1:11" ht="20.100000000000001" customHeight="1">
      <c r="A38" s="150" t="s">
        <v>438</v>
      </c>
      <c r="B38" s="148" t="s">
        <v>439</v>
      </c>
      <c r="C38" s="141"/>
      <c r="D38" s="141"/>
      <c r="E38" s="141"/>
      <c r="F38" s="141"/>
      <c r="G38" s="141"/>
      <c r="H38" s="141"/>
      <c r="I38" s="141"/>
      <c r="J38" s="141"/>
      <c r="K38" s="129"/>
    </row>
    <row r="39" spans="1:11" ht="20.100000000000001" customHeight="1">
      <c r="A39" s="150" t="s">
        <v>440</v>
      </c>
      <c r="B39" s="148" t="s">
        <v>441</v>
      </c>
      <c r="C39" s="141"/>
      <c r="D39" s="141"/>
      <c r="E39" s="141"/>
      <c r="F39" s="141"/>
      <c r="G39" s="141"/>
      <c r="H39" s="141"/>
      <c r="I39" s="141"/>
      <c r="J39" s="141"/>
      <c r="K39" s="129"/>
    </row>
    <row r="40" spans="1:11" ht="20.100000000000001" customHeight="1">
      <c r="A40" s="150" t="s">
        <v>442</v>
      </c>
      <c r="B40" s="148" t="s">
        <v>443</v>
      </c>
      <c r="C40" s="141"/>
      <c r="D40" s="141"/>
      <c r="E40" s="141"/>
      <c r="F40" s="141"/>
      <c r="G40" s="141"/>
      <c r="H40" s="141"/>
      <c r="I40" s="141"/>
      <c r="J40" s="141"/>
      <c r="K40" s="129"/>
    </row>
    <row r="41" spans="1:11" ht="20.100000000000001" customHeight="1">
      <c r="A41" s="150" t="s">
        <v>444</v>
      </c>
      <c r="B41" s="148" t="s">
        <v>445</v>
      </c>
      <c r="C41" s="141"/>
      <c r="D41" s="141"/>
      <c r="E41" s="141"/>
      <c r="F41" s="141"/>
      <c r="G41" s="141"/>
      <c r="H41" s="141"/>
      <c r="I41" s="141"/>
      <c r="J41" s="141"/>
      <c r="K41" s="129"/>
    </row>
    <row r="42" spans="1:11" ht="20.100000000000001" customHeight="1">
      <c r="A42" s="150"/>
      <c r="B42" s="148" t="s">
        <v>446</v>
      </c>
      <c r="C42" s="141"/>
      <c r="D42" s="141"/>
      <c r="E42" s="141"/>
      <c r="F42" s="141"/>
      <c r="G42" s="141"/>
      <c r="H42" s="141"/>
      <c r="I42" s="141"/>
      <c r="J42" s="141"/>
      <c r="K42" s="129"/>
    </row>
    <row r="43" spans="1:11" ht="20.100000000000001" customHeight="1">
      <c r="A43" s="147"/>
      <c r="B43" s="148" t="s">
        <v>447</v>
      </c>
      <c r="C43" s="141"/>
      <c r="D43" s="141"/>
      <c r="E43" s="141"/>
      <c r="F43" s="141"/>
      <c r="G43" s="141"/>
      <c r="H43" s="141"/>
      <c r="I43" s="141"/>
      <c r="J43" s="141"/>
      <c r="K43" s="129"/>
    </row>
    <row r="44" spans="1:11" ht="20.100000000000001" customHeight="1">
      <c r="A44" s="147"/>
      <c r="B44" s="148" t="s">
        <v>448</v>
      </c>
      <c r="C44" s="141"/>
      <c r="D44" s="141"/>
      <c r="E44" s="141"/>
      <c r="F44" s="141"/>
      <c r="G44" s="141"/>
      <c r="H44" s="141"/>
      <c r="I44" s="141"/>
      <c r="J44" s="141"/>
      <c r="K44" s="129"/>
    </row>
    <row r="45" spans="1:11" ht="20.100000000000001" customHeight="1">
      <c r="A45" s="11" t="s">
        <v>274</v>
      </c>
      <c r="B45" s="10">
        <v>1040</v>
      </c>
      <c r="C45" s="141">
        <f>SUM(C46:C67)</f>
        <v>-565</v>
      </c>
      <c r="D45" s="141">
        <f>SUM(D46:D67)</f>
        <v>-777</v>
      </c>
      <c r="E45" s="141">
        <f>SUM(E46:E67)</f>
        <v>-313</v>
      </c>
      <c r="F45" s="141">
        <v>-392</v>
      </c>
      <c r="G45" s="141">
        <f>SUM(G46:G67)</f>
        <v>-97</v>
      </c>
      <c r="H45" s="141">
        <f>SUM(H46:H67)</f>
        <v>-96</v>
      </c>
      <c r="I45" s="141">
        <f>SUM(I46:I67)</f>
        <v>-99</v>
      </c>
      <c r="J45" s="141">
        <f>SUM(J46:J67)</f>
        <v>-100</v>
      </c>
      <c r="K45" s="129"/>
    </row>
    <row r="46" spans="1:11" ht="28.5" customHeight="1">
      <c r="A46" s="9" t="s">
        <v>133</v>
      </c>
      <c r="B46" s="10">
        <v>1041</v>
      </c>
      <c r="C46" s="141" t="s">
        <v>414</v>
      </c>
      <c r="D46" s="141" t="s">
        <v>414</v>
      </c>
      <c r="E46" s="141" t="s">
        <v>414</v>
      </c>
      <c r="F46" s="141">
        <f t="shared" ref="F46:F66" si="3">SUM(G46:J46)</f>
        <v>0</v>
      </c>
      <c r="G46" s="141" t="s">
        <v>414</v>
      </c>
      <c r="H46" s="141" t="s">
        <v>414</v>
      </c>
      <c r="I46" s="141" t="s">
        <v>414</v>
      </c>
      <c r="J46" s="141" t="s">
        <v>414</v>
      </c>
      <c r="K46" s="129"/>
    </row>
    <row r="47" spans="1:11" ht="20.100000000000001" customHeight="1">
      <c r="A47" s="9" t="s">
        <v>255</v>
      </c>
      <c r="B47" s="10">
        <v>1042</v>
      </c>
      <c r="C47" s="141" t="s">
        <v>414</v>
      </c>
      <c r="D47" s="141" t="s">
        <v>414</v>
      </c>
      <c r="E47" s="141" t="s">
        <v>414</v>
      </c>
      <c r="F47" s="141">
        <f t="shared" si="3"/>
        <v>0</v>
      </c>
      <c r="G47" s="141" t="s">
        <v>414</v>
      </c>
      <c r="H47" s="141" t="s">
        <v>414</v>
      </c>
      <c r="I47" s="141" t="s">
        <v>414</v>
      </c>
      <c r="J47" s="141" t="s">
        <v>414</v>
      </c>
      <c r="K47" s="129"/>
    </row>
    <row r="48" spans="1:11" ht="20.100000000000001" customHeight="1">
      <c r="A48" s="9" t="s">
        <v>69</v>
      </c>
      <c r="B48" s="10">
        <v>1043</v>
      </c>
      <c r="C48" s="141" t="s">
        <v>414</v>
      </c>
      <c r="D48" s="141" t="s">
        <v>414</v>
      </c>
      <c r="E48" s="141" t="s">
        <v>414</v>
      </c>
      <c r="F48" s="141">
        <f t="shared" si="3"/>
        <v>0</v>
      </c>
      <c r="G48" s="141" t="s">
        <v>414</v>
      </c>
      <c r="H48" s="141" t="s">
        <v>414</v>
      </c>
      <c r="I48" s="141" t="s">
        <v>414</v>
      </c>
      <c r="J48" s="141" t="s">
        <v>414</v>
      </c>
      <c r="K48" s="129"/>
    </row>
    <row r="49" spans="1:11" ht="20.100000000000001" customHeight="1">
      <c r="A49" s="9" t="s">
        <v>25</v>
      </c>
      <c r="B49" s="10">
        <v>1044</v>
      </c>
      <c r="C49" s="141" t="s">
        <v>414</v>
      </c>
      <c r="D49" s="141" t="s">
        <v>414</v>
      </c>
      <c r="E49" s="141" t="s">
        <v>414</v>
      </c>
      <c r="F49" s="141">
        <f t="shared" si="3"/>
        <v>0</v>
      </c>
      <c r="G49" s="141" t="s">
        <v>414</v>
      </c>
      <c r="H49" s="141" t="s">
        <v>414</v>
      </c>
      <c r="I49" s="141" t="s">
        <v>414</v>
      </c>
      <c r="J49" s="141" t="s">
        <v>414</v>
      </c>
      <c r="K49" s="129"/>
    </row>
    <row r="50" spans="1:11" ht="20.100000000000001" customHeight="1">
      <c r="A50" s="9" t="s">
        <v>26</v>
      </c>
      <c r="B50" s="10">
        <v>1045</v>
      </c>
      <c r="C50" s="141" t="s">
        <v>414</v>
      </c>
      <c r="D50" s="141" t="s">
        <v>414</v>
      </c>
      <c r="E50" s="141" t="s">
        <v>414</v>
      </c>
      <c r="F50" s="141">
        <f t="shared" si="3"/>
        <v>0</v>
      </c>
      <c r="G50" s="141" t="s">
        <v>414</v>
      </c>
      <c r="H50" s="141" t="s">
        <v>414</v>
      </c>
      <c r="I50" s="141" t="s">
        <v>414</v>
      </c>
      <c r="J50" s="141" t="s">
        <v>414</v>
      </c>
      <c r="K50" s="129"/>
    </row>
    <row r="51" spans="1:11" s="2" customFormat="1" ht="20.100000000000001" customHeight="1">
      <c r="A51" s="9" t="s">
        <v>44</v>
      </c>
      <c r="B51" s="10">
        <v>1046</v>
      </c>
      <c r="C51" s="141">
        <v>-10.9</v>
      </c>
      <c r="D51" s="141">
        <v>-17</v>
      </c>
      <c r="E51" s="141">
        <v>-5</v>
      </c>
      <c r="F51" s="141">
        <v>-15</v>
      </c>
      <c r="G51" s="141">
        <v>-4</v>
      </c>
      <c r="H51" s="141">
        <v>-3</v>
      </c>
      <c r="I51" s="141">
        <v>-4</v>
      </c>
      <c r="J51" s="141">
        <v>-4</v>
      </c>
      <c r="K51" s="129"/>
    </row>
    <row r="52" spans="1:11" s="2" customFormat="1" ht="20.100000000000001" customHeight="1">
      <c r="A52" s="9" t="s">
        <v>45</v>
      </c>
      <c r="B52" s="10">
        <v>1047</v>
      </c>
      <c r="C52" s="141">
        <v>-14</v>
      </c>
      <c r="D52" s="141">
        <v>-16</v>
      </c>
      <c r="E52" s="141">
        <v>-8</v>
      </c>
      <c r="F52" s="141">
        <v>-16</v>
      </c>
      <c r="G52" s="141">
        <v>-4</v>
      </c>
      <c r="H52" s="141">
        <v>-4</v>
      </c>
      <c r="I52" s="141">
        <v>-4</v>
      </c>
      <c r="J52" s="141">
        <v>-4</v>
      </c>
      <c r="K52" s="129"/>
    </row>
    <row r="53" spans="1:11" s="2" customFormat="1" ht="20.100000000000001" customHeight="1">
      <c r="A53" s="9" t="s">
        <v>46</v>
      </c>
      <c r="B53" s="10">
        <v>1048</v>
      </c>
      <c r="C53" s="141">
        <v>-396</v>
      </c>
      <c r="D53" s="141">
        <v>-492</v>
      </c>
      <c r="E53" s="141">
        <v>-207</v>
      </c>
      <c r="F53" s="141">
        <v>-210</v>
      </c>
      <c r="G53" s="141">
        <v>-52</v>
      </c>
      <c r="H53" s="141">
        <v>-52</v>
      </c>
      <c r="I53" s="141">
        <v>-53</v>
      </c>
      <c r="J53" s="141">
        <v>-53</v>
      </c>
      <c r="K53" s="129"/>
    </row>
    <row r="54" spans="1:11" s="2" customFormat="1" ht="20.100000000000001" customHeight="1">
      <c r="A54" s="9" t="s">
        <v>47</v>
      </c>
      <c r="B54" s="10">
        <v>1049</v>
      </c>
      <c r="C54" s="141">
        <v>-131</v>
      </c>
      <c r="D54" s="141">
        <v>-183</v>
      </c>
      <c r="E54" s="141">
        <v>-77</v>
      </c>
      <c r="F54" s="141">
        <v>-78</v>
      </c>
      <c r="G54" s="141">
        <v>-19</v>
      </c>
      <c r="H54" s="141">
        <v>-19</v>
      </c>
      <c r="I54" s="141">
        <v>-20</v>
      </c>
      <c r="J54" s="141">
        <v>-20</v>
      </c>
      <c r="K54" s="129"/>
    </row>
    <row r="55" spans="1:11" s="2" customFormat="1" ht="42" customHeight="1">
      <c r="A55" s="9" t="s">
        <v>48</v>
      </c>
      <c r="B55" s="10">
        <v>1050</v>
      </c>
      <c r="C55" s="141" t="s">
        <v>414</v>
      </c>
      <c r="D55" s="141" t="s">
        <v>414</v>
      </c>
      <c r="E55" s="141" t="s">
        <v>414</v>
      </c>
      <c r="F55" s="141">
        <f t="shared" si="3"/>
        <v>0</v>
      </c>
      <c r="G55" s="141" t="s">
        <v>414</v>
      </c>
      <c r="H55" s="141" t="s">
        <v>414</v>
      </c>
      <c r="I55" s="141" t="s">
        <v>414</v>
      </c>
      <c r="J55" s="141" t="s">
        <v>414</v>
      </c>
      <c r="K55" s="129"/>
    </row>
    <row r="56" spans="1:11" s="2" customFormat="1" ht="42" customHeight="1">
      <c r="A56" s="9" t="s">
        <v>49</v>
      </c>
      <c r="B56" s="10">
        <v>1051</v>
      </c>
      <c r="C56" s="141" t="s">
        <v>414</v>
      </c>
      <c r="D56" s="141" t="s">
        <v>414</v>
      </c>
      <c r="E56" s="141" t="s">
        <v>414</v>
      </c>
      <c r="F56" s="141">
        <f t="shared" si="3"/>
        <v>0</v>
      </c>
      <c r="G56" s="141" t="s">
        <v>414</v>
      </c>
      <c r="H56" s="141" t="s">
        <v>414</v>
      </c>
      <c r="I56" s="141" t="s">
        <v>414</v>
      </c>
      <c r="J56" s="141" t="s">
        <v>414</v>
      </c>
      <c r="K56" s="129"/>
    </row>
    <row r="57" spans="1:11" s="2" customFormat="1" ht="38.25" customHeight="1">
      <c r="A57" s="9" t="s">
        <v>50</v>
      </c>
      <c r="B57" s="10">
        <v>1052</v>
      </c>
      <c r="C57" s="141" t="s">
        <v>414</v>
      </c>
      <c r="D57" s="141" t="s">
        <v>414</v>
      </c>
      <c r="E57" s="141" t="s">
        <v>414</v>
      </c>
      <c r="F57" s="141">
        <f t="shared" si="3"/>
        <v>0</v>
      </c>
      <c r="G57" s="141" t="s">
        <v>414</v>
      </c>
      <c r="H57" s="141" t="s">
        <v>414</v>
      </c>
      <c r="I57" s="141" t="s">
        <v>414</v>
      </c>
      <c r="J57" s="141" t="s">
        <v>414</v>
      </c>
      <c r="K57" s="129"/>
    </row>
    <row r="58" spans="1:11" s="2" customFormat="1" ht="20.100000000000001" customHeight="1">
      <c r="A58" s="9" t="s">
        <v>51</v>
      </c>
      <c r="B58" s="10">
        <v>1053</v>
      </c>
      <c r="C58" s="141" t="s">
        <v>414</v>
      </c>
      <c r="D58" s="141" t="s">
        <v>414</v>
      </c>
      <c r="E58" s="141" t="s">
        <v>414</v>
      </c>
      <c r="F58" s="141">
        <f t="shared" si="3"/>
        <v>0</v>
      </c>
      <c r="G58" s="141" t="s">
        <v>414</v>
      </c>
      <c r="H58" s="141" t="s">
        <v>414</v>
      </c>
      <c r="I58" s="141" t="s">
        <v>414</v>
      </c>
      <c r="J58" s="141" t="s">
        <v>414</v>
      </c>
      <c r="K58" s="129"/>
    </row>
    <row r="59" spans="1:11" s="2" customFormat="1" ht="20.100000000000001" customHeight="1">
      <c r="A59" s="9" t="s">
        <v>52</v>
      </c>
      <c r="B59" s="10">
        <v>1054</v>
      </c>
      <c r="C59" s="141">
        <v>-2</v>
      </c>
      <c r="D59" s="141">
        <v>-5</v>
      </c>
      <c r="E59" s="141">
        <v>-3</v>
      </c>
      <c r="F59" s="141">
        <v>-5</v>
      </c>
      <c r="G59" s="141">
        <v>-1</v>
      </c>
      <c r="H59" s="141">
        <v>-1</v>
      </c>
      <c r="I59" s="141">
        <v>-1</v>
      </c>
      <c r="J59" s="141">
        <v>-2</v>
      </c>
      <c r="K59" s="129"/>
    </row>
    <row r="60" spans="1:11" s="2" customFormat="1" ht="20.100000000000001" customHeight="1">
      <c r="A60" s="9" t="s">
        <v>73</v>
      </c>
      <c r="B60" s="10">
        <v>1055</v>
      </c>
      <c r="C60" s="141" t="s">
        <v>414</v>
      </c>
      <c r="D60" s="141">
        <v>-4</v>
      </c>
      <c r="E60" s="141" t="s">
        <v>414</v>
      </c>
      <c r="F60" s="141">
        <v>-4</v>
      </c>
      <c r="G60" s="141">
        <v>-1</v>
      </c>
      <c r="H60" s="141">
        <v>-1</v>
      </c>
      <c r="I60" s="141">
        <v>-1</v>
      </c>
      <c r="J60" s="141">
        <v>-1</v>
      </c>
      <c r="K60" s="129"/>
    </row>
    <row r="61" spans="1:11" s="2" customFormat="1" ht="20.100000000000001" customHeight="1">
      <c r="A61" s="9" t="s">
        <v>53</v>
      </c>
      <c r="B61" s="10">
        <v>1056</v>
      </c>
      <c r="C61" s="141" t="s">
        <v>414</v>
      </c>
      <c r="D61" s="141">
        <v>-6</v>
      </c>
      <c r="E61" s="141" t="s">
        <v>414</v>
      </c>
      <c r="F61" s="141">
        <v>-6</v>
      </c>
      <c r="G61" s="141">
        <v>-2</v>
      </c>
      <c r="H61" s="141">
        <v>-2</v>
      </c>
      <c r="I61" s="141">
        <v>-1</v>
      </c>
      <c r="J61" s="141">
        <v>-1</v>
      </c>
      <c r="K61" s="129"/>
    </row>
    <row r="62" spans="1:11" s="2" customFormat="1" ht="20.100000000000001" customHeight="1">
      <c r="A62" s="9" t="s">
        <v>54</v>
      </c>
      <c r="B62" s="10">
        <v>1057</v>
      </c>
      <c r="C62" s="141">
        <v>-1</v>
      </c>
      <c r="D62" s="141">
        <v>-6</v>
      </c>
      <c r="E62" s="141" t="s">
        <v>414</v>
      </c>
      <c r="F62" s="141">
        <v>-6</v>
      </c>
      <c r="G62" s="141">
        <v>-1</v>
      </c>
      <c r="H62" s="141">
        <v>-1</v>
      </c>
      <c r="I62" s="141">
        <v>-2</v>
      </c>
      <c r="J62" s="141">
        <v>-2</v>
      </c>
      <c r="K62" s="129"/>
    </row>
    <row r="63" spans="1:11" s="2" customFormat="1" ht="20.100000000000001" customHeight="1">
      <c r="A63" s="9" t="s">
        <v>55</v>
      </c>
      <c r="B63" s="10">
        <v>1058</v>
      </c>
      <c r="C63" s="141" t="s">
        <v>414</v>
      </c>
      <c r="D63" s="141">
        <v>-4</v>
      </c>
      <c r="E63" s="141" t="s">
        <v>414</v>
      </c>
      <c r="F63" s="141">
        <v>-4</v>
      </c>
      <c r="G63" s="141">
        <v>-1</v>
      </c>
      <c r="H63" s="141">
        <v>-1</v>
      </c>
      <c r="I63" s="141">
        <v>-1</v>
      </c>
      <c r="J63" s="141">
        <v>-1</v>
      </c>
      <c r="K63" s="129"/>
    </row>
    <row r="64" spans="1:11" s="2" customFormat="1" ht="20.100000000000001" customHeight="1">
      <c r="A64" s="9" t="s">
        <v>56</v>
      </c>
      <c r="B64" s="10">
        <v>1059</v>
      </c>
      <c r="C64" s="141" t="s">
        <v>414</v>
      </c>
      <c r="D64" s="141">
        <v>-2</v>
      </c>
      <c r="E64" s="141" t="s">
        <v>414</v>
      </c>
      <c r="F64" s="141">
        <v>-2</v>
      </c>
      <c r="G64" s="141" t="s">
        <v>414</v>
      </c>
      <c r="H64" s="141">
        <v>-1</v>
      </c>
      <c r="I64" s="141" t="s">
        <v>414</v>
      </c>
      <c r="J64" s="141">
        <v>-1</v>
      </c>
      <c r="K64" s="129"/>
    </row>
    <row r="65" spans="1:11" s="2" customFormat="1" ht="42.75" customHeight="1">
      <c r="A65" s="9" t="s">
        <v>93</v>
      </c>
      <c r="B65" s="10">
        <v>1060</v>
      </c>
      <c r="C65" s="141" t="s">
        <v>414</v>
      </c>
      <c r="D65" s="141" t="s">
        <v>414</v>
      </c>
      <c r="E65" s="141" t="s">
        <v>414</v>
      </c>
      <c r="F65" s="141">
        <f t="shared" si="3"/>
        <v>0</v>
      </c>
      <c r="G65" s="141" t="s">
        <v>414</v>
      </c>
      <c r="H65" s="141" t="s">
        <v>414</v>
      </c>
      <c r="I65" s="141" t="s">
        <v>414</v>
      </c>
      <c r="J65" s="141" t="s">
        <v>414</v>
      </c>
      <c r="K65" s="129"/>
    </row>
    <row r="66" spans="1:11" s="2" customFormat="1" ht="20.100000000000001" customHeight="1">
      <c r="A66" s="9" t="s">
        <v>57</v>
      </c>
      <c r="B66" s="10">
        <v>1061</v>
      </c>
      <c r="C66" s="141" t="s">
        <v>414</v>
      </c>
      <c r="D66" s="141" t="s">
        <v>414</v>
      </c>
      <c r="E66" s="141" t="s">
        <v>414</v>
      </c>
      <c r="F66" s="141">
        <f t="shared" si="3"/>
        <v>0</v>
      </c>
      <c r="G66" s="141" t="s">
        <v>414</v>
      </c>
      <c r="H66" s="141" t="s">
        <v>414</v>
      </c>
      <c r="I66" s="141" t="s">
        <v>414</v>
      </c>
      <c r="J66" s="141" t="s">
        <v>414</v>
      </c>
      <c r="K66" s="129"/>
    </row>
    <row r="67" spans="1:11" s="2" customFormat="1" ht="20.100000000000001" customHeight="1">
      <c r="A67" s="9" t="s">
        <v>137</v>
      </c>
      <c r="B67" s="10">
        <v>1062</v>
      </c>
      <c r="C67" s="141">
        <v>-10.1</v>
      </c>
      <c r="D67" s="141">
        <v>-42</v>
      </c>
      <c r="E67" s="141">
        <v>-13</v>
      </c>
      <c r="F67" s="141">
        <v>-46</v>
      </c>
      <c r="G67" s="141">
        <v>-12</v>
      </c>
      <c r="H67" s="141">
        <v>-11</v>
      </c>
      <c r="I67" s="141">
        <v>-12</v>
      </c>
      <c r="J67" s="141">
        <v>-11</v>
      </c>
      <c r="K67" s="129"/>
    </row>
    <row r="68" spans="1:11" s="2" customFormat="1" ht="20.100000000000001" customHeight="1">
      <c r="A68" s="150" t="s">
        <v>449</v>
      </c>
      <c r="B68" s="148" t="s">
        <v>450</v>
      </c>
      <c r="C68" s="141">
        <v>-4</v>
      </c>
      <c r="D68" s="141">
        <v>-14</v>
      </c>
      <c r="E68" s="141">
        <v>-4</v>
      </c>
      <c r="F68" s="141">
        <v>-15</v>
      </c>
      <c r="G68" s="141">
        <v>-4</v>
      </c>
      <c r="H68" s="141">
        <v>-3</v>
      </c>
      <c r="I68" s="141">
        <v>-4</v>
      </c>
      <c r="J68" s="141">
        <v>-4</v>
      </c>
      <c r="K68" s="129"/>
    </row>
    <row r="69" spans="1:11" s="2" customFormat="1" ht="20.100000000000001" customHeight="1">
      <c r="A69" s="150" t="s">
        <v>451</v>
      </c>
      <c r="B69" s="148" t="s">
        <v>452</v>
      </c>
      <c r="C69" s="141"/>
      <c r="D69" s="141"/>
      <c r="E69" s="141"/>
      <c r="F69" s="141"/>
      <c r="G69" s="141"/>
      <c r="H69" s="141"/>
      <c r="I69" s="141"/>
      <c r="J69" s="141"/>
      <c r="K69" s="129"/>
    </row>
    <row r="70" spans="1:11" s="2" customFormat="1" ht="20.100000000000001" customHeight="1">
      <c r="A70" s="150" t="s">
        <v>453</v>
      </c>
      <c r="B70" s="148" t="s">
        <v>454</v>
      </c>
      <c r="C70" s="141"/>
      <c r="D70" s="141">
        <v>-10</v>
      </c>
      <c r="E70" s="141"/>
      <c r="F70" s="141"/>
      <c r="G70" s="141"/>
      <c r="H70" s="141"/>
      <c r="I70" s="141"/>
      <c r="J70" s="141"/>
      <c r="K70" s="129"/>
    </row>
    <row r="71" spans="1:11" s="2" customFormat="1" ht="20.100000000000001" customHeight="1">
      <c r="A71" s="150" t="s">
        <v>455</v>
      </c>
      <c r="B71" s="148" t="s">
        <v>456</v>
      </c>
      <c r="C71" s="141">
        <v>-6</v>
      </c>
      <c r="D71" s="141">
        <v>-10</v>
      </c>
      <c r="E71" s="141">
        <v>-5</v>
      </c>
      <c r="F71" s="141">
        <v>-10</v>
      </c>
      <c r="G71" s="141">
        <v>-3</v>
      </c>
      <c r="H71" s="141">
        <v>-2</v>
      </c>
      <c r="I71" s="141">
        <v>-3</v>
      </c>
      <c r="J71" s="141">
        <v>-2</v>
      </c>
      <c r="K71" s="129"/>
    </row>
    <row r="72" spans="1:11" s="2" customFormat="1" ht="20.100000000000001" customHeight="1">
      <c r="A72" s="150" t="s">
        <v>444</v>
      </c>
      <c r="B72" s="148" t="s">
        <v>457</v>
      </c>
      <c r="C72" s="141"/>
      <c r="D72" s="141">
        <v>-8</v>
      </c>
      <c r="E72" s="141">
        <v>-4</v>
      </c>
      <c r="F72" s="141">
        <v>-21</v>
      </c>
      <c r="G72" s="141">
        <v>-5</v>
      </c>
      <c r="H72" s="141">
        <v>-6</v>
      </c>
      <c r="I72" s="141">
        <v>-5</v>
      </c>
      <c r="J72" s="141">
        <v>-5</v>
      </c>
      <c r="K72" s="129"/>
    </row>
    <row r="73" spans="1:11" s="2" customFormat="1" ht="20.100000000000001" customHeight="1">
      <c r="A73" s="150" t="s">
        <v>594</v>
      </c>
      <c r="B73" s="148" t="s">
        <v>585</v>
      </c>
      <c r="C73" s="141"/>
      <c r="D73" s="141">
        <v>-4</v>
      </c>
      <c r="E73" s="141">
        <v>-4</v>
      </c>
      <c r="F73" s="141">
        <v>-5</v>
      </c>
      <c r="G73" s="141">
        <v>-1</v>
      </c>
      <c r="H73" s="141">
        <v>-2</v>
      </c>
      <c r="I73" s="141">
        <v>-1</v>
      </c>
      <c r="J73" s="141">
        <v>-1</v>
      </c>
      <c r="K73" s="129"/>
    </row>
    <row r="74" spans="1:11" s="2" customFormat="1" ht="20.100000000000001" customHeight="1">
      <c r="A74" s="147" t="s">
        <v>595</v>
      </c>
      <c r="B74" s="148" t="s">
        <v>586</v>
      </c>
      <c r="C74" s="141"/>
      <c r="D74" s="141">
        <v>-4</v>
      </c>
      <c r="E74" s="141"/>
      <c r="F74" s="141">
        <v>-16</v>
      </c>
      <c r="G74" s="141">
        <v>-4</v>
      </c>
      <c r="H74" s="141">
        <v>-4</v>
      </c>
      <c r="I74" s="141">
        <v>-4</v>
      </c>
      <c r="J74" s="141">
        <v>-4</v>
      </c>
      <c r="K74" s="129"/>
    </row>
    <row r="75" spans="1:11" s="2" customFormat="1" ht="20.100000000000001" customHeight="1">
      <c r="A75" s="147"/>
      <c r="B75" s="148" t="s">
        <v>587</v>
      </c>
      <c r="C75" s="141"/>
      <c r="D75" s="141"/>
      <c r="E75" s="141"/>
      <c r="F75" s="141"/>
      <c r="G75" s="141"/>
      <c r="H75" s="141"/>
      <c r="I75" s="141"/>
      <c r="J75" s="141"/>
      <c r="K75" s="129"/>
    </row>
    <row r="76" spans="1:11" ht="20.100000000000001" customHeight="1">
      <c r="A76" s="11" t="s">
        <v>275</v>
      </c>
      <c r="B76" s="10">
        <v>1070</v>
      </c>
      <c r="C76" s="141">
        <f>SUM(C77:C82)</f>
        <v>-1</v>
      </c>
      <c r="D76" s="141">
        <f t="shared" ref="D76:J76" si="4">SUM(D77:D82)</f>
        <v>0</v>
      </c>
      <c r="E76" s="141">
        <f t="shared" si="4"/>
        <v>-3</v>
      </c>
      <c r="F76" s="141">
        <v>-6</v>
      </c>
      <c r="G76" s="141">
        <f t="shared" si="4"/>
        <v>-2</v>
      </c>
      <c r="H76" s="141">
        <f t="shared" si="4"/>
        <v>-1</v>
      </c>
      <c r="I76" s="141">
        <f t="shared" si="4"/>
        <v>-2</v>
      </c>
      <c r="J76" s="141">
        <f t="shared" si="4"/>
        <v>-1</v>
      </c>
      <c r="K76" s="129"/>
    </row>
    <row r="77" spans="1:11" s="2" customFormat="1" ht="20.100000000000001" customHeight="1">
      <c r="A77" s="9" t="s">
        <v>228</v>
      </c>
      <c r="B77" s="10">
        <v>1071</v>
      </c>
      <c r="C77" s="141" t="s">
        <v>414</v>
      </c>
      <c r="D77" s="141" t="s">
        <v>414</v>
      </c>
      <c r="E77" s="141" t="s">
        <v>414</v>
      </c>
      <c r="F77" s="141">
        <f t="shared" ref="F77:F82" si="5">SUM(G77:J77)</f>
        <v>0</v>
      </c>
      <c r="G77" s="141" t="s">
        <v>414</v>
      </c>
      <c r="H77" s="141" t="s">
        <v>414</v>
      </c>
      <c r="I77" s="141" t="s">
        <v>414</v>
      </c>
      <c r="J77" s="141" t="s">
        <v>414</v>
      </c>
      <c r="K77" s="129"/>
    </row>
    <row r="78" spans="1:11" s="2" customFormat="1" ht="20.100000000000001" customHeight="1">
      <c r="A78" s="9" t="s">
        <v>229</v>
      </c>
      <c r="B78" s="10">
        <v>1072</v>
      </c>
      <c r="C78" s="141" t="s">
        <v>414</v>
      </c>
      <c r="D78" s="141" t="s">
        <v>414</v>
      </c>
      <c r="E78" s="141" t="s">
        <v>414</v>
      </c>
      <c r="F78" s="141">
        <f t="shared" si="5"/>
        <v>0</v>
      </c>
      <c r="G78" s="141" t="s">
        <v>414</v>
      </c>
      <c r="H78" s="141" t="s">
        <v>414</v>
      </c>
      <c r="I78" s="141" t="s">
        <v>414</v>
      </c>
      <c r="J78" s="141" t="s">
        <v>414</v>
      </c>
      <c r="K78" s="129"/>
    </row>
    <row r="79" spans="1:11" s="2" customFormat="1" ht="20.100000000000001" customHeight="1">
      <c r="A79" s="9" t="s">
        <v>46</v>
      </c>
      <c r="B79" s="10">
        <v>1073</v>
      </c>
      <c r="C79" s="141" t="s">
        <v>414</v>
      </c>
      <c r="D79" s="141" t="s">
        <v>414</v>
      </c>
      <c r="E79" s="141" t="s">
        <v>414</v>
      </c>
      <c r="F79" s="141">
        <f t="shared" si="5"/>
        <v>0</v>
      </c>
      <c r="G79" s="141" t="s">
        <v>414</v>
      </c>
      <c r="H79" s="141" t="s">
        <v>414</v>
      </c>
      <c r="I79" s="141" t="s">
        <v>414</v>
      </c>
      <c r="J79" s="141" t="s">
        <v>414</v>
      </c>
      <c r="K79" s="129"/>
    </row>
    <row r="80" spans="1:11" s="2" customFormat="1" ht="20.100000000000001" customHeight="1">
      <c r="A80" s="9" t="s">
        <v>70</v>
      </c>
      <c r="B80" s="10">
        <v>1074</v>
      </c>
      <c r="C80" s="141" t="s">
        <v>414</v>
      </c>
      <c r="D80" s="141" t="s">
        <v>414</v>
      </c>
      <c r="E80" s="141" t="s">
        <v>414</v>
      </c>
      <c r="F80" s="141">
        <f t="shared" si="5"/>
        <v>0</v>
      </c>
      <c r="G80" s="141" t="s">
        <v>414</v>
      </c>
      <c r="H80" s="141" t="s">
        <v>414</v>
      </c>
      <c r="I80" s="141" t="s">
        <v>414</v>
      </c>
      <c r="J80" s="141" t="s">
        <v>414</v>
      </c>
      <c r="K80" s="129"/>
    </row>
    <row r="81" spans="1:11" s="2" customFormat="1" ht="20.100000000000001" customHeight="1">
      <c r="A81" s="9" t="s">
        <v>96</v>
      </c>
      <c r="B81" s="10">
        <v>1075</v>
      </c>
      <c r="C81" s="141">
        <v>-1</v>
      </c>
      <c r="D81" s="141" t="s">
        <v>414</v>
      </c>
      <c r="E81" s="141">
        <v>-3</v>
      </c>
      <c r="F81" s="141">
        <v>-6</v>
      </c>
      <c r="G81" s="141">
        <v>-2</v>
      </c>
      <c r="H81" s="141">
        <v>-1</v>
      </c>
      <c r="I81" s="141">
        <v>-2</v>
      </c>
      <c r="J81" s="141">
        <v>-1</v>
      </c>
      <c r="K81" s="129"/>
    </row>
    <row r="82" spans="1:11" s="2" customFormat="1" ht="20.100000000000001" customHeight="1">
      <c r="A82" s="9" t="s">
        <v>153</v>
      </c>
      <c r="B82" s="10">
        <v>1076</v>
      </c>
      <c r="C82" s="141" t="s">
        <v>414</v>
      </c>
      <c r="D82" s="141" t="s">
        <v>414</v>
      </c>
      <c r="E82" s="141" t="s">
        <v>414</v>
      </c>
      <c r="F82" s="141">
        <f t="shared" si="5"/>
        <v>0</v>
      </c>
      <c r="G82" s="141" t="s">
        <v>414</v>
      </c>
      <c r="H82" s="141" t="s">
        <v>414</v>
      </c>
      <c r="I82" s="141" t="s">
        <v>414</v>
      </c>
      <c r="J82" s="141" t="s">
        <v>414</v>
      </c>
      <c r="K82" s="129"/>
    </row>
    <row r="83" spans="1:11" s="2" customFormat="1" ht="35.25" customHeight="1">
      <c r="A83" s="150" t="s">
        <v>458</v>
      </c>
      <c r="B83" s="148" t="s">
        <v>459</v>
      </c>
      <c r="C83" s="141"/>
      <c r="D83" s="141"/>
      <c r="E83" s="141"/>
      <c r="F83" s="141"/>
      <c r="G83" s="141"/>
      <c r="H83" s="141"/>
      <c r="I83" s="141"/>
      <c r="J83" s="141"/>
      <c r="K83" s="129"/>
    </row>
    <row r="84" spans="1:11" s="2" customFormat="1" ht="20.100000000000001" customHeight="1">
      <c r="A84" s="150" t="s">
        <v>6</v>
      </c>
      <c r="B84" s="148" t="s">
        <v>460</v>
      </c>
      <c r="C84" s="141"/>
      <c r="D84" s="141"/>
      <c r="E84" s="141"/>
      <c r="F84" s="141"/>
      <c r="G84" s="141"/>
      <c r="H84" s="141"/>
      <c r="I84" s="141"/>
      <c r="J84" s="141"/>
      <c r="K84" s="129"/>
    </row>
    <row r="85" spans="1:11" s="2" customFormat="1" ht="20.100000000000001" customHeight="1">
      <c r="A85" s="150" t="s">
        <v>461</v>
      </c>
      <c r="B85" s="148" t="s">
        <v>462</v>
      </c>
      <c r="C85" s="141"/>
      <c r="D85" s="141"/>
      <c r="E85" s="141"/>
      <c r="F85" s="141"/>
      <c r="G85" s="141"/>
      <c r="H85" s="141"/>
      <c r="I85" s="141"/>
      <c r="J85" s="141"/>
      <c r="K85" s="129"/>
    </row>
    <row r="86" spans="1:11" s="2" customFormat="1" ht="20.100000000000001" customHeight="1">
      <c r="A86" s="150" t="s">
        <v>463</v>
      </c>
      <c r="B86" s="148" t="s">
        <v>464</v>
      </c>
      <c r="C86" s="141"/>
      <c r="D86" s="141"/>
      <c r="E86" s="141"/>
      <c r="F86" s="141"/>
      <c r="G86" s="141"/>
      <c r="H86" s="141"/>
      <c r="I86" s="141"/>
      <c r="J86" s="141"/>
      <c r="K86" s="129"/>
    </row>
    <row r="87" spans="1:11" s="2" customFormat="1" ht="20.100000000000001" customHeight="1">
      <c r="A87" s="150" t="s">
        <v>465</v>
      </c>
      <c r="B87" s="148" t="s">
        <v>466</v>
      </c>
      <c r="C87" s="141"/>
      <c r="D87" s="141"/>
      <c r="E87" s="141"/>
      <c r="F87" s="141"/>
      <c r="G87" s="141"/>
      <c r="H87" s="141"/>
      <c r="I87" s="141"/>
      <c r="J87" s="141"/>
      <c r="K87" s="129"/>
    </row>
    <row r="88" spans="1:11" s="2" customFormat="1" ht="20.100000000000001" customHeight="1">
      <c r="A88" s="150" t="s">
        <v>468</v>
      </c>
      <c r="B88" s="148" t="s">
        <v>467</v>
      </c>
      <c r="C88" s="141"/>
      <c r="D88" s="141"/>
      <c r="E88" s="141"/>
      <c r="F88" s="141"/>
      <c r="G88" s="141"/>
      <c r="H88" s="141"/>
      <c r="I88" s="141"/>
      <c r="J88" s="141"/>
      <c r="K88" s="129"/>
    </row>
    <row r="89" spans="1:11" s="2" customFormat="1" ht="20.100000000000001" customHeight="1">
      <c r="A89" s="150" t="s">
        <v>470</v>
      </c>
      <c r="B89" s="148" t="s">
        <v>469</v>
      </c>
      <c r="C89" s="141"/>
      <c r="D89" s="141"/>
      <c r="E89" s="141"/>
      <c r="F89" s="141"/>
      <c r="G89" s="141"/>
      <c r="H89" s="141"/>
      <c r="I89" s="141"/>
      <c r="J89" s="141"/>
      <c r="K89" s="129"/>
    </row>
    <row r="90" spans="1:11" s="2" customFormat="1" ht="20.100000000000001" customHeight="1">
      <c r="A90" s="150" t="s">
        <v>444</v>
      </c>
      <c r="B90" s="148" t="s">
        <v>471</v>
      </c>
      <c r="C90" s="141"/>
      <c r="D90" s="141"/>
      <c r="E90" s="141"/>
      <c r="F90" s="141"/>
      <c r="G90" s="141"/>
      <c r="H90" s="141"/>
      <c r="I90" s="141"/>
      <c r="J90" s="141"/>
      <c r="K90" s="129"/>
    </row>
    <row r="91" spans="1:11" s="2" customFormat="1" ht="20.100000000000001" customHeight="1">
      <c r="A91" s="150"/>
      <c r="B91" s="148" t="s">
        <v>569</v>
      </c>
      <c r="C91" s="141"/>
      <c r="D91" s="141"/>
      <c r="E91" s="141"/>
      <c r="F91" s="141"/>
      <c r="G91" s="141"/>
      <c r="H91" s="141"/>
      <c r="I91" s="141"/>
      <c r="J91" s="141"/>
      <c r="K91" s="129"/>
    </row>
    <row r="92" spans="1:11" s="2" customFormat="1" ht="20.100000000000001" customHeight="1">
      <c r="A92" s="150"/>
      <c r="B92" s="148" t="s">
        <v>570</v>
      </c>
      <c r="C92" s="141"/>
      <c r="D92" s="141"/>
      <c r="E92" s="141"/>
      <c r="F92" s="141"/>
      <c r="G92" s="141"/>
      <c r="H92" s="141"/>
      <c r="I92" s="141"/>
      <c r="J92" s="141"/>
      <c r="K92" s="129"/>
    </row>
    <row r="93" spans="1:11" s="2" customFormat="1" ht="20.100000000000001" customHeight="1">
      <c r="A93" s="147"/>
      <c r="B93" s="148" t="s">
        <v>571</v>
      </c>
      <c r="C93" s="141"/>
      <c r="D93" s="141"/>
      <c r="E93" s="141"/>
      <c r="F93" s="141"/>
      <c r="G93" s="141"/>
      <c r="H93" s="141"/>
      <c r="I93" s="141"/>
      <c r="J93" s="141"/>
      <c r="K93" s="129"/>
    </row>
    <row r="94" spans="1:11" s="2" customFormat="1" ht="20.100000000000001" customHeight="1">
      <c r="A94" s="151" t="s">
        <v>98</v>
      </c>
      <c r="B94" s="10">
        <v>1080</v>
      </c>
      <c r="C94" s="141">
        <f>SUM(C95:C99)</f>
        <v>-20</v>
      </c>
      <c r="D94" s="141">
        <f t="shared" ref="D94:J94" si="6">SUM(D95:D99)</f>
        <v>-30</v>
      </c>
      <c r="E94" s="141">
        <f t="shared" si="6"/>
        <v>0</v>
      </c>
      <c r="F94" s="141">
        <v>-46</v>
      </c>
      <c r="G94" s="141">
        <f t="shared" si="6"/>
        <v>-11</v>
      </c>
      <c r="H94" s="141">
        <f t="shared" si="6"/>
        <v>-12</v>
      </c>
      <c r="I94" s="141">
        <f t="shared" si="6"/>
        <v>-11</v>
      </c>
      <c r="J94" s="141">
        <f t="shared" si="6"/>
        <v>-12</v>
      </c>
      <c r="K94" s="129"/>
    </row>
    <row r="95" spans="1:11" s="2" customFormat="1" ht="20.100000000000001" customHeight="1">
      <c r="A95" s="9" t="s">
        <v>81</v>
      </c>
      <c r="B95" s="10">
        <v>1081</v>
      </c>
      <c r="C95" s="141" t="s">
        <v>414</v>
      </c>
      <c r="D95" s="141" t="s">
        <v>414</v>
      </c>
      <c r="E95" s="141" t="s">
        <v>414</v>
      </c>
      <c r="F95" s="141">
        <f t="shared" ref="F95:F98" si="7">SUM(G95:J95)</f>
        <v>0</v>
      </c>
      <c r="G95" s="141" t="s">
        <v>414</v>
      </c>
      <c r="H95" s="141" t="s">
        <v>414</v>
      </c>
      <c r="I95" s="141" t="s">
        <v>414</v>
      </c>
      <c r="J95" s="141" t="s">
        <v>414</v>
      </c>
      <c r="K95" s="129"/>
    </row>
    <row r="96" spans="1:11" s="2" customFormat="1" ht="20.100000000000001" customHeight="1">
      <c r="A96" s="9" t="s">
        <v>58</v>
      </c>
      <c r="B96" s="10">
        <v>1082</v>
      </c>
      <c r="C96" s="141" t="s">
        <v>414</v>
      </c>
      <c r="D96" s="141" t="s">
        <v>414</v>
      </c>
      <c r="E96" s="141" t="s">
        <v>414</v>
      </c>
      <c r="F96" s="141">
        <f t="shared" si="7"/>
        <v>0</v>
      </c>
      <c r="G96" s="141" t="s">
        <v>414</v>
      </c>
      <c r="H96" s="141" t="s">
        <v>414</v>
      </c>
      <c r="I96" s="141" t="s">
        <v>414</v>
      </c>
      <c r="J96" s="141" t="s">
        <v>414</v>
      </c>
      <c r="K96" s="129"/>
    </row>
    <row r="97" spans="1:11" s="2" customFormat="1" ht="20.100000000000001" customHeight="1">
      <c r="A97" s="9" t="s">
        <v>68</v>
      </c>
      <c r="B97" s="10">
        <v>1083</v>
      </c>
      <c r="C97" s="141" t="s">
        <v>414</v>
      </c>
      <c r="D97" s="141" t="s">
        <v>414</v>
      </c>
      <c r="E97" s="141" t="s">
        <v>414</v>
      </c>
      <c r="F97" s="141">
        <f t="shared" si="7"/>
        <v>0</v>
      </c>
      <c r="G97" s="141" t="s">
        <v>414</v>
      </c>
      <c r="H97" s="141" t="s">
        <v>414</v>
      </c>
      <c r="I97" s="141" t="s">
        <v>414</v>
      </c>
      <c r="J97" s="141" t="s">
        <v>414</v>
      </c>
      <c r="K97" s="129"/>
    </row>
    <row r="98" spans="1:11" s="2" customFormat="1" ht="20.100000000000001" customHeight="1">
      <c r="A98" s="9" t="s">
        <v>266</v>
      </c>
      <c r="B98" s="10">
        <v>1084</v>
      </c>
      <c r="C98" s="141" t="s">
        <v>414</v>
      </c>
      <c r="D98" s="141" t="s">
        <v>414</v>
      </c>
      <c r="E98" s="141" t="s">
        <v>414</v>
      </c>
      <c r="F98" s="141">
        <f t="shared" si="7"/>
        <v>0</v>
      </c>
      <c r="G98" s="141" t="s">
        <v>414</v>
      </c>
      <c r="H98" s="141" t="s">
        <v>414</v>
      </c>
      <c r="I98" s="141" t="s">
        <v>414</v>
      </c>
      <c r="J98" s="141" t="s">
        <v>414</v>
      </c>
      <c r="K98" s="129"/>
    </row>
    <row r="99" spans="1:11" s="2" customFormat="1" ht="20.100000000000001" customHeight="1">
      <c r="A99" s="9" t="s">
        <v>305</v>
      </c>
      <c r="B99" s="10">
        <v>1085</v>
      </c>
      <c r="C99" s="141">
        <v>-20</v>
      </c>
      <c r="D99" s="141">
        <v>-30</v>
      </c>
      <c r="E99" s="141" t="s">
        <v>414</v>
      </c>
      <c r="F99" s="141">
        <v>-46</v>
      </c>
      <c r="G99" s="141">
        <v>-11</v>
      </c>
      <c r="H99" s="141">
        <v>-12</v>
      </c>
      <c r="I99" s="141">
        <v>-11</v>
      </c>
      <c r="J99" s="141">
        <v>-12</v>
      </c>
      <c r="K99" s="129"/>
    </row>
    <row r="100" spans="1:11" s="2" customFormat="1" ht="20.100000000000001" customHeight="1">
      <c r="A100" s="150" t="s">
        <v>472</v>
      </c>
      <c r="B100" s="148" t="s">
        <v>473</v>
      </c>
      <c r="C100" s="141"/>
      <c r="D100" s="141"/>
      <c r="E100" s="141"/>
      <c r="F100" s="141"/>
      <c r="G100" s="141"/>
      <c r="H100" s="141"/>
      <c r="I100" s="141"/>
      <c r="J100" s="141"/>
      <c r="K100" s="129"/>
    </row>
    <row r="101" spans="1:11" s="2" customFormat="1" ht="20.100000000000001" customHeight="1">
      <c r="A101" s="150" t="s">
        <v>474</v>
      </c>
      <c r="B101" s="148" t="s">
        <v>475</v>
      </c>
      <c r="C101" s="141"/>
      <c r="D101" s="141"/>
      <c r="E101" s="141"/>
      <c r="F101" s="141"/>
      <c r="G101" s="141"/>
      <c r="H101" s="141"/>
      <c r="I101" s="141"/>
      <c r="J101" s="141"/>
      <c r="K101" s="129"/>
    </row>
    <row r="102" spans="1:11" s="2" customFormat="1" ht="20.100000000000001" customHeight="1">
      <c r="A102" s="150" t="s">
        <v>476</v>
      </c>
      <c r="B102" s="148" t="s">
        <v>477</v>
      </c>
      <c r="C102" s="141"/>
      <c r="D102" s="141"/>
      <c r="E102" s="141"/>
      <c r="F102" s="141"/>
      <c r="G102" s="141"/>
      <c r="H102" s="141"/>
      <c r="I102" s="141"/>
      <c r="J102" s="141"/>
      <c r="K102" s="129"/>
    </row>
    <row r="103" spans="1:11" s="2" customFormat="1" ht="20.100000000000001" customHeight="1">
      <c r="A103" s="150" t="s">
        <v>478</v>
      </c>
      <c r="B103" s="148" t="s">
        <v>479</v>
      </c>
      <c r="C103" s="141">
        <v>-9</v>
      </c>
      <c r="D103" s="141">
        <v>-10</v>
      </c>
      <c r="E103" s="141">
        <v>-10</v>
      </c>
      <c r="F103" s="141">
        <v>-30</v>
      </c>
      <c r="G103" s="141">
        <v>-7</v>
      </c>
      <c r="H103" s="141">
        <v>-8</v>
      </c>
      <c r="I103" s="141">
        <v>-7</v>
      </c>
      <c r="J103" s="141">
        <v>-8</v>
      </c>
      <c r="K103" s="129"/>
    </row>
    <row r="104" spans="1:11" s="2" customFormat="1" ht="20.100000000000001" customHeight="1">
      <c r="A104" s="150" t="s">
        <v>480</v>
      </c>
      <c r="B104" s="148" t="s">
        <v>481</v>
      </c>
      <c r="C104" s="141"/>
      <c r="D104" s="141"/>
      <c r="E104" s="141"/>
      <c r="F104" s="141"/>
      <c r="G104" s="141"/>
      <c r="H104" s="141"/>
      <c r="I104" s="141"/>
      <c r="J104" s="141"/>
      <c r="K104" s="129"/>
    </row>
    <row r="105" spans="1:11" s="2" customFormat="1" ht="20.100000000000001" customHeight="1">
      <c r="A105" s="150" t="s">
        <v>588</v>
      </c>
      <c r="B105" s="148" t="s">
        <v>482</v>
      </c>
      <c r="C105" s="141"/>
      <c r="D105" s="141"/>
      <c r="E105" s="141"/>
      <c r="F105" s="141"/>
      <c r="G105" s="141"/>
      <c r="H105" s="141"/>
      <c r="I105" s="141"/>
      <c r="J105" s="141"/>
      <c r="K105" s="129"/>
    </row>
    <row r="106" spans="1:11" s="2" customFormat="1" ht="20.100000000000001" customHeight="1">
      <c r="A106" s="150" t="s">
        <v>572</v>
      </c>
      <c r="B106" s="148" t="s">
        <v>483</v>
      </c>
      <c r="C106" s="141"/>
      <c r="D106" s="141"/>
      <c r="E106" s="141"/>
      <c r="F106" s="141"/>
      <c r="G106" s="141"/>
      <c r="H106" s="141"/>
      <c r="I106" s="141"/>
      <c r="J106" s="141"/>
      <c r="K106" s="129"/>
    </row>
    <row r="107" spans="1:11" s="2" customFormat="1" ht="20.100000000000001" customHeight="1">
      <c r="A107" s="150" t="s">
        <v>485</v>
      </c>
      <c r="B107" s="148" t="s">
        <v>484</v>
      </c>
      <c r="C107" s="141">
        <v>-11</v>
      </c>
      <c r="D107" s="141">
        <v>-20</v>
      </c>
      <c r="E107" s="141"/>
      <c r="F107" s="141">
        <v>-16</v>
      </c>
      <c r="G107" s="141">
        <v>-4</v>
      </c>
      <c r="H107" s="141">
        <v>-4</v>
      </c>
      <c r="I107" s="141">
        <v>-4</v>
      </c>
      <c r="J107" s="141">
        <v>-4</v>
      </c>
      <c r="K107" s="129"/>
    </row>
    <row r="108" spans="1:11" s="2" customFormat="1" ht="20.100000000000001" customHeight="1">
      <c r="A108" s="147" t="s">
        <v>596</v>
      </c>
      <c r="B108" s="148" t="s">
        <v>589</v>
      </c>
      <c r="C108" s="141"/>
      <c r="D108" s="141">
        <v>-20</v>
      </c>
      <c r="E108" s="141"/>
      <c r="F108" s="141"/>
      <c r="G108" s="141"/>
      <c r="H108" s="141"/>
      <c r="I108" s="141"/>
      <c r="J108" s="141"/>
      <c r="K108" s="129"/>
    </row>
    <row r="109" spans="1:11" s="2" customFormat="1" ht="20.100000000000001" customHeight="1">
      <c r="A109" s="147" t="s">
        <v>602</v>
      </c>
      <c r="B109" s="148" t="s">
        <v>590</v>
      </c>
      <c r="C109" s="141">
        <v>-8</v>
      </c>
      <c r="D109" s="141"/>
      <c r="E109" s="141"/>
      <c r="F109" s="141">
        <v>-12</v>
      </c>
      <c r="G109" s="141">
        <v>-3</v>
      </c>
      <c r="H109" s="141">
        <v>-3</v>
      </c>
      <c r="I109" s="141">
        <v>-3</v>
      </c>
      <c r="J109" s="141">
        <v>-3</v>
      </c>
      <c r="K109" s="129"/>
    </row>
    <row r="110" spans="1:11" s="2" customFormat="1" ht="20.100000000000001" customHeight="1">
      <c r="A110" s="147" t="s">
        <v>603</v>
      </c>
      <c r="B110" s="148" t="s">
        <v>591</v>
      </c>
      <c r="C110" s="141">
        <v>-3</v>
      </c>
      <c r="D110" s="141"/>
      <c r="E110" s="141"/>
      <c r="F110" s="141">
        <v>-4</v>
      </c>
      <c r="G110" s="141">
        <v>-1</v>
      </c>
      <c r="H110" s="141">
        <v>-1</v>
      </c>
      <c r="I110" s="141">
        <v>-1</v>
      </c>
      <c r="J110" s="141">
        <v>-1</v>
      </c>
      <c r="K110" s="129"/>
    </row>
    <row r="111" spans="1:11" s="6" customFormat="1" ht="20.100000000000001" customHeight="1">
      <c r="A111" s="11" t="s">
        <v>4</v>
      </c>
      <c r="B111" s="12">
        <v>1100</v>
      </c>
      <c r="C111" s="141">
        <f>C29+C30+C45+C76+C94</f>
        <v>-172.70000000000005</v>
      </c>
      <c r="D111" s="141">
        <f>D29+D30+D45+D76+D94</f>
        <v>224</v>
      </c>
      <c r="E111" s="141">
        <f>E29+E30+E45+E76+E94</f>
        <v>1</v>
      </c>
      <c r="F111" s="141">
        <f>SUM(G111:J111)</f>
        <v>230</v>
      </c>
      <c r="G111" s="141">
        <f>G29+G30+G45+G76+G94</f>
        <v>50</v>
      </c>
      <c r="H111" s="141">
        <f>H29+H30+H45+H76+H94</f>
        <v>68</v>
      </c>
      <c r="I111" s="141">
        <f>I29+I30+I45+I76+I94</f>
        <v>65</v>
      </c>
      <c r="J111" s="141">
        <f>J29+J30+J45+J76+J94</f>
        <v>47</v>
      </c>
      <c r="K111" s="132"/>
    </row>
    <row r="112" spans="1:11" ht="20.100000000000001" customHeight="1">
      <c r="A112" s="11" t="s">
        <v>135</v>
      </c>
      <c r="B112" s="10">
        <v>1110</v>
      </c>
      <c r="C112" s="141"/>
      <c r="D112" s="141"/>
      <c r="E112" s="141"/>
      <c r="F112" s="141">
        <f>SUM(G112:J112)</f>
        <v>0</v>
      </c>
      <c r="G112" s="141"/>
      <c r="H112" s="141"/>
      <c r="I112" s="141"/>
      <c r="J112" s="141"/>
      <c r="K112" s="129"/>
    </row>
    <row r="113" spans="1:11" ht="20.100000000000001" customHeight="1">
      <c r="A113" s="152"/>
      <c r="B113" s="148" t="s">
        <v>486</v>
      </c>
      <c r="C113" s="141"/>
      <c r="D113" s="141"/>
      <c r="E113" s="141"/>
      <c r="F113" s="141"/>
      <c r="G113" s="141"/>
      <c r="H113" s="141"/>
      <c r="I113" s="141"/>
      <c r="J113" s="141"/>
      <c r="K113" s="129"/>
    </row>
    <row r="114" spans="1:11" ht="20.100000000000001" customHeight="1">
      <c r="A114" s="152"/>
      <c r="B114" s="148" t="s">
        <v>487</v>
      </c>
      <c r="C114" s="141"/>
      <c r="D114" s="141"/>
      <c r="E114" s="141"/>
      <c r="F114" s="141"/>
      <c r="G114" s="141"/>
      <c r="H114" s="141"/>
      <c r="I114" s="141"/>
      <c r="J114" s="141"/>
      <c r="K114" s="129"/>
    </row>
    <row r="115" spans="1:11" ht="20.100000000000001" customHeight="1">
      <c r="A115" s="11" t="s">
        <v>136</v>
      </c>
      <c r="B115" s="10">
        <v>1120</v>
      </c>
      <c r="C115" s="141"/>
      <c r="D115" s="141"/>
      <c r="E115" s="141"/>
      <c r="F115" s="141">
        <f>SUM(G115:J115)</f>
        <v>0</v>
      </c>
      <c r="G115" s="141"/>
      <c r="H115" s="141"/>
      <c r="I115" s="141"/>
      <c r="J115" s="141"/>
      <c r="K115" s="129"/>
    </row>
    <row r="116" spans="1:11" ht="20.100000000000001" customHeight="1">
      <c r="A116" s="150" t="s">
        <v>488</v>
      </c>
      <c r="B116" s="148" t="s">
        <v>489</v>
      </c>
      <c r="C116" s="141"/>
      <c r="D116" s="141"/>
      <c r="E116" s="141"/>
      <c r="F116" s="141"/>
      <c r="G116" s="141"/>
      <c r="H116" s="141"/>
      <c r="I116" s="141"/>
      <c r="J116" s="141"/>
      <c r="K116" s="129"/>
    </row>
    <row r="117" spans="1:11" ht="20.100000000000001" customHeight="1">
      <c r="A117" s="150" t="s">
        <v>490</v>
      </c>
      <c r="B117" s="148" t="s">
        <v>491</v>
      </c>
      <c r="C117" s="141"/>
      <c r="D117" s="141"/>
      <c r="E117" s="141"/>
      <c r="F117" s="141"/>
      <c r="G117" s="141"/>
      <c r="H117" s="141"/>
      <c r="I117" s="141"/>
      <c r="J117" s="141"/>
      <c r="K117" s="129"/>
    </row>
    <row r="118" spans="1:11" ht="20.100000000000001" customHeight="1">
      <c r="A118" s="150" t="s">
        <v>444</v>
      </c>
      <c r="B118" s="148" t="s">
        <v>492</v>
      </c>
      <c r="C118" s="141"/>
      <c r="D118" s="141"/>
      <c r="E118" s="141"/>
      <c r="F118" s="141"/>
      <c r="G118" s="141"/>
      <c r="H118" s="141"/>
      <c r="I118" s="141"/>
      <c r="J118" s="141"/>
      <c r="K118" s="129"/>
    </row>
    <row r="119" spans="1:11" ht="20.100000000000001" customHeight="1">
      <c r="A119" s="147"/>
      <c r="B119" s="148" t="s">
        <v>493</v>
      </c>
      <c r="C119" s="141"/>
      <c r="D119" s="141"/>
      <c r="E119" s="141"/>
      <c r="F119" s="141"/>
      <c r="G119" s="141"/>
      <c r="H119" s="141"/>
      <c r="I119" s="141"/>
      <c r="J119" s="141"/>
      <c r="K119" s="129"/>
    </row>
    <row r="120" spans="1:11" ht="20.100000000000001" customHeight="1">
      <c r="A120" s="11" t="s">
        <v>139</v>
      </c>
      <c r="B120" s="10">
        <v>1130</v>
      </c>
      <c r="C120" s="141" t="s">
        <v>414</v>
      </c>
      <c r="D120" s="141" t="s">
        <v>414</v>
      </c>
      <c r="E120" s="141" t="s">
        <v>414</v>
      </c>
      <c r="F120" s="141">
        <f>SUM(G120:J120)</f>
        <v>0</v>
      </c>
      <c r="G120" s="141" t="s">
        <v>414</v>
      </c>
      <c r="H120" s="141" t="s">
        <v>414</v>
      </c>
      <c r="I120" s="141" t="s">
        <v>414</v>
      </c>
      <c r="J120" s="141" t="s">
        <v>414</v>
      </c>
      <c r="K120" s="129"/>
    </row>
    <row r="121" spans="1:11" ht="20.100000000000001" customHeight="1">
      <c r="A121" s="147"/>
      <c r="B121" s="148" t="s">
        <v>494</v>
      </c>
      <c r="C121" s="141"/>
      <c r="D121" s="141"/>
      <c r="E121" s="141"/>
      <c r="F121" s="141"/>
      <c r="G121" s="141"/>
      <c r="H121" s="141"/>
      <c r="I121" s="141"/>
      <c r="J121" s="141"/>
      <c r="K121" s="129"/>
    </row>
    <row r="122" spans="1:11" ht="20.100000000000001" customHeight="1">
      <c r="A122" s="147"/>
      <c r="B122" s="148" t="s">
        <v>495</v>
      </c>
      <c r="C122" s="141"/>
      <c r="D122" s="141"/>
      <c r="E122" s="141"/>
      <c r="F122" s="141"/>
      <c r="G122" s="141"/>
      <c r="H122" s="141"/>
      <c r="I122" s="141"/>
      <c r="J122" s="141"/>
      <c r="K122" s="129"/>
    </row>
    <row r="123" spans="1:11" ht="20.100000000000001" customHeight="1">
      <c r="A123" s="11" t="s">
        <v>138</v>
      </c>
      <c r="B123" s="10">
        <v>1140</v>
      </c>
      <c r="C123" s="141" t="s">
        <v>414</v>
      </c>
      <c r="D123" s="141" t="s">
        <v>414</v>
      </c>
      <c r="E123" s="141" t="s">
        <v>414</v>
      </c>
      <c r="F123" s="141">
        <f>SUM(G123:J123)</f>
        <v>0</v>
      </c>
      <c r="G123" s="141" t="s">
        <v>414</v>
      </c>
      <c r="H123" s="141" t="s">
        <v>414</v>
      </c>
      <c r="I123" s="141" t="s">
        <v>414</v>
      </c>
      <c r="J123" s="141" t="s">
        <v>414</v>
      </c>
      <c r="K123" s="129"/>
    </row>
    <row r="124" spans="1:11" ht="20.100000000000001" customHeight="1">
      <c r="A124" s="150" t="s">
        <v>496</v>
      </c>
      <c r="B124" s="148">
        <v>1141</v>
      </c>
      <c r="C124" s="141"/>
      <c r="D124" s="141"/>
      <c r="E124" s="141"/>
      <c r="F124" s="141"/>
      <c r="G124" s="141"/>
      <c r="H124" s="141"/>
      <c r="I124" s="141"/>
      <c r="J124" s="141"/>
      <c r="K124" s="129"/>
    </row>
    <row r="125" spans="1:11" ht="20.100000000000001" customHeight="1">
      <c r="A125" s="150" t="s">
        <v>497</v>
      </c>
      <c r="B125" s="148">
        <v>1142</v>
      </c>
      <c r="C125" s="141"/>
      <c r="D125" s="141"/>
      <c r="E125" s="141"/>
      <c r="F125" s="141"/>
      <c r="G125" s="141"/>
      <c r="H125" s="141"/>
      <c r="I125" s="141"/>
      <c r="J125" s="141"/>
      <c r="K125" s="129"/>
    </row>
    <row r="126" spans="1:11" ht="20.100000000000001" customHeight="1">
      <c r="A126" s="147"/>
      <c r="B126" s="148" t="s">
        <v>498</v>
      </c>
      <c r="C126" s="141"/>
      <c r="D126" s="141"/>
      <c r="E126" s="141"/>
      <c r="F126" s="141"/>
      <c r="G126" s="141"/>
      <c r="H126" s="141"/>
      <c r="I126" s="141"/>
      <c r="J126" s="141"/>
      <c r="K126" s="129"/>
    </row>
    <row r="127" spans="1:11" ht="20.100000000000001" customHeight="1">
      <c r="A127" s="11" t="s">
        <v>267</v>
      </c>
      <c r="B127" s="10">
        <v>1150</v>
      </c>
      <c r="C127" s="141"/>
      <c r="D127" s="141"/>
      <c r="E127" s="141"/>
      <c r="F127" s="141">
        <f>SUM(G127:J127)</f>
        <v>0</v>
      </c>
      <c r="G127" s="141"/>
      <c r="H127" s="141"/>
      <c r="I127" s="141"/>
      <c r="J127" s="141"/>
      <c r="K127" s="129"/>
    </row>
    <row r="128" spans="1:11" ht="20.100000000000001" customHeight="1">
      <c r="A128" s="9" t="s">
        <v>266</v>
      </c>
      <c r="B128" s="10">
        <v>1151</v>
      </c>
      <c r="C128" s="141"/>
      <c r="D128" s="141"/>
      <c r="E128" s="141"/>
      <c r="F128" s="141">
        <f>SUM(G128:J128)</f>
        <v>0</v>
      </c>
      <c r="G128" s="141"/>
      <c r="H128" s="141"/>
      <c r="I128" s="141"/>
      <c r="J128" s="141"/>
      <c r="K128" s="129"/>
    </row>
    <row r="129" spans="1:11" ht="20.100000000000001" customHeight="1">
      <c r="A129" s="150" t="s">
        <v>499</v>
      </c>
      <c r="B129" s="148">
        <v>1152</v>
      </c>
      <c r="C129" s="141"/>
      <c r="D129" s="141"/>
      <c r="E129" s="141"/>
      <c r="F129" s="141"/>
      <c r="G129" s="141"/>
      <c r="H129" s="141"/>
      <c r="I129" s="141"/>
      <c r="J129" s="141"/>
      <c r="K129" s="129"/>
    </row>
    <row r="130" spans="1:11" ht="20.100000000000001" customHeight="1">
      <c r="A130" s="150" t="s">
        <v>500</v>
      </c>
      <c r="B130" s="148">
        <v>1153</v>
      </c>
      <c r="C130" s="141"/>
      <c r="D130" s="141"/>
      <c r="E130" s="141"/>
      <c r="F130" s="141"/>
      <c r="G130" s="141"/>
      <c r="H130" s="141"/>
      <c r="I130" s="141"/>
      <c r="J130" s="141"/>
      <c r="K130" s="129"/>
    </row>
    <row r="131" spans="1:11" ht="20.100000000000001" customHeight="1">
      <c r="A131" s="150" t="s">
        <v>501</v>
      </c>
      <c r="B131" s="148">
        <v>1154</v>
      </c>
      <c r="C131" s="141"/>
      <c r="D131" s="141"/>
      <c r="E131" s="141"/>
      <c r="F131" s="141"/>
      <c r="G131" s="141"/>
      <c r="H131" s="141"/>
      <c r="I131" s="141"/>
      <c r="J131" s="141"/>
      <c r="K131" s="129"/>
    </row>
    <row r="132" spans="1:11" ht="20.100000000000001" customHeight="1">
      <c r="A132" s="150" t="s">
        <v>502</v>
      </c>
      <c r="B132" s="148">
        <v>1155</v>
      </c>
      <c r="C132" s="141"/>
      <c r="D132" s="141"/>
      <c r="E132" s="141"/>
      <c r="F132" s="141"/>
      <c r="G132" s="141"/>
      <c r="H132" s="141"/>
      <c r="I132" s="141"/>
      <c r="J132" s="141"/>
      <c r="K132" s="129"/>
    </row>
    <row r="133" spans="1:11" ht="20.100000000000001" customHeight="1">
      <c r="A133" s="147"/>
      <c r="B133" s="148" t="s">
        <v>503</v>
      </c>
      <c r="C133" s="141"/>
      <c r="D133" s="141"/>
      <c r="E133" s="141"/>
      <c r="F133" s="141"/>
      <c r="G133" s="141"/>
      <c r="H133" s="141"/>
      <c r="I133" s="141"/>
      <c r="J133" s="141"/>
      <c r="K133" s="129"/>
    </row>
    <row r="134" spans="1:11" ht="20.100000000000001" customHeight="1">
      <c r="A134" s="147"/>
      <c r="B134" s="148" t="s">
        <v>504</v>
      </c>
      <c r="C134" s="141"/>
      <c r="D134" s="141"/>
      <c r="E134" s="141"/>
      <c r="F134" s="141"/>
      <c r="G134" s="141"/>
      <c r="H134" s="141"/>
      <c r="I134" s="141"/>
      <c r="J134" s="141"/>
      <c r="K134" s="129"/>
    </row>
    <row r="135" spans="1:11" ht="20.100000000000001" customHeight="1">
      <c r="A135" s="147"/>
      <c r="B135" s="148" t="s">
        <v>505</v>
      </c>
      <c r="C135" s="141"/>
      <c r="D135" s="141"/>
      <c r="E135" s="141"/>
      <c r="F135" s="141"/>
      <c r="G135" s="141"/>
      <c r="H135" s="141"/>
      <c r="I135" s="141"/>
      <c r="J135" s="141"/>
      <c r="K135" s="129"/>
    </row>
    <row r="136" spans="1:11" ht="20.100000000000001" customHeight="1">
      <c r="A136" s="11" t="s">
        <v>268</v>
      </c>
      <c r="B136" s="10">
        <v>1160</v>
      </c>
      <c r="C136" s="141">
        <v>-3</v>
      </c>
      <c r="D136" s="141" t="s">
        <v>414</v>
      </c>
      <c r="E136" s="141" t="s">
        <v>414</v>
      </c>
      <c r="F136" s="141">
        <f>SUM(G136:J136)</f>
        <v>0</v>
      </c>
      <c r="G136" s="141" t="s">
        <v>414</v>
      </c>
      <c r="H136" s="141" t="s">
        <v>414</v>
      </c>
      <c r="I136" s="141" t="s">
        <v>414</v>
      </c>
      <c r="J136" s="141" t="s">
        <v>414</v>
      </c>
      <c r="K136" s="129"/>
    </row>
    <row r="137" spans="1:11" ht="20.100000000000001" customHeight="1">
      <c r="A137" s="9" t="s">
        <v>266</v>
      </c>
      <c r="B137" s="10">
        <v>1161</v>
      </c>
      <c r="C137" s="141" t="s">
        <v>414</v>
      </c>
      <c r="D137" s="141" t="s">
        <v>414</v>
      </c>
      <c r="E137" s="141" t="s">
        <v>414</v>
      </c>
      <c r="F137" s="141">
        <f>SUM(G137:J137)</f>
        <v>0</v>
      </c>
      <c r="G137" s="141" t="s">
        <v>414</v>
      </c>
      <c r="H137" s="141" t="s">
        <v>414</v>
      </c>
      <c r="I137" s="141" t="s">
        <v>414</v>
      </c>
      <c r="J137" s="141" t="s">
        <v>414</v>
      </c>
      <c r="K137" s="129"/>
    </row>
    <row r="138" spans="1:11" ht="20.100000000000001" customHeight="1">
      <c r="A138" s="150" t="s">
        <v>506</v>
      </c>
      <c r="B138" s="148" t="s">
        <v>507</v>
      </c>
      <c r="C138" s="141"/>
      <c r="D138" s="141"/>
      <c r="E138" s="141"/>
      <c r="F138" s="141"/>
      <c r="G138" s="141"/>
      <c r="H138" s="141"/>
      <c r="I138" s="141"/>
      <c r="J138" s="141"/>
      <c r="K138" s="129"/>
    </row>
    <row r="139" spans="1:11" ht="20.100000000000001" customHeight="1">
      <c r="A139" s="150" t="s">
        <v>508</v>
      </c>
      <c r="B139" s="148" t="s">
        <v>509</v>
      </c>
      <c r="C139" s="141"/>
      <c r="D139" s="141"/>
      <c r="E139" s="141"/>
      <c r="F139" s="141"/>
      <c r="G139" s="141"/>
      <c r="H139" s="141"/>
      <c r="I139" s="141"/>
      <c r="J139" s="141"/>
      <c r="K139" s="129"/>
    </row>
    <row r="140" spans="1:11" ht="20.100000000000001" customHeight="1">
      <c r="A140" s="150" t="s">
        <v>510</v>
      </c>
      <c r="B140" s="148" t="s">
        <v>511</v>
      </c>
      <c r="C140" s="141">
        <v>-3</v>
      </c>
      <c r="D140" s="141"/>
      <c r="E140" s="141"/>
      <c r="F140" s="141"/>
      <c r="G140" s="141"/>
      <c r="H140" s="141"/>
      <c r="I140" s="141"/>
      <c r="J140" s="141"/>
      <c r="K140" s="129"/>
    </row>
    <row r="141" spans="1:11" ht="20.100000000000001" customHeight="1">
      <c r="A141" s="150" t="s">
        <v>512</v>
      </c>
      <c r="B141" s="148" t="s">
        <v>513</v>
      </c>
      <c r="C141" s="141"/>
      <c r="D141" s="141"/>
      <c r="E141" s="141"/>
      <c r="F141" s="141"/>
      <c r="G141" s="141"/>
      <c r="H141" s="141"/>
      <c r="I141" s="141"/>
      <c r="J141" s="141"/>
      <c r="K141" s="129"/>
    </row>
    <row r="142" spans="1:11" ht="20.100000000000001" customHeight="1">
      <c r="A142" s="150" t="s">
        <v>514</v>
      </c>
      <c r="B142" s="148" t="s">
        <v>515</v>
      </c>
      <c r="C142" s="141"/>
      <c r="D142" s="141"/>
      <c r="E142" s="141"/>
      <c r="F142" s="141"/>
      <c r="G142" s="141"/>
      <c r="H142" s="141"/>
      <c r="I142" s="141"/>
      <c r="J142" s="141"/>
      <c r="K142" s="129"/>
    </row>
    <row r="143" spans="1:11" ht="20.100000000000001" customHeight="1">
      <c r="A143" s="150" t="s">
        <v>516</v>
      </c>
      <c r="B143" s="148" t="s">
        <v>517</v>
      </c>
      <c r="C143" s="141"/>
      <c r="D143" s="141"/>
      <c r="E143" s="141"/>
      <c r="F143" s="141"/>
      <c r="G143" s="141"/>
      <c r="H143" s="141"/>
      <c r="I143" s="141"/>
      <c r="J143" s="141"/>
      <c r="K143" s="129"/>
    </row>
    <row r="144" spans="1:11" ht="24.75" customHeight="1">
      <c r="A144" s="150" t="s">
        <v>518</v>
      </c>
      <c r="B144" s="148" t="s">
        <v>519</v>
      </c>
      <c r="C144" s="141"/>
      <c r="D144" s="141"/>
      <c r="E144" s="141"/>
      <c r="F144" s="141"/>
      <c r="G144" s="141"/>
      <c r="H144" s="141"/>
      <c r="I144" s="141"/>
      <c r="J144" s="141"/>
      <c r="K144" s="129"/>
    </row>
    <row r="145" spans="1:11" ht="20.100000000000001" customHeight="1">
      <c r="A145" s="150" t="s">
        <v>520</v>
      </c>
      <c r="B145" s="148" t="s">
        <v>521</v>
      </c>
      <c r="C145" s="141"/>
      <c r="D145" s="141"/>
      <c r="E145" s="141"/>
      <c r="F145" s="141"/>
      <c r="G145" s="141"/>
      <c r="H145" s="141"/>
      <c r="I145" s="141"/>
      <c r="J145" s="141"/>
      <c r="K145" s="129"/>
    </row>
    <row r="146" spans="1:11" ht="20.100000000000001" customHeight="1">
      <c r="A146" s="150" t="s">
        <v>572</v>
      </c>
      <c r="B146" s="148" t="s">
        <v>522</v>
      </c>
      <c r="C146" s="141"/>
      <c r="D146" s="141"/>
      <c r="E146" s="141"/>
      <c r="F146" s="141"/>
      <c r="G146" s="141"/>
      <c r="H146" s="141"/>
      <c r="I146" s="141"/>
      <c r="J146" s="141"/>
      <c r="K146" s="129"/>
    </row>
    <row r="147" spans="1:11" ht="20.100000000000001" customHeight="1">
      <c r="A147" s="150" t="s">
        <v>444</v>
      </c>
      <c r="B147" s="148" t="s">
        <v>523</v>
      </c>
      <c r="C147" s="141"/>
      <c r="D147" s="141"/>
      <c r="E147" s="141"/>
      <c r="F147" s="141"/>
      <c r="G147" s="141"/>
      <c r="H147" s="141"/>
      <c r="I147" s="141"/>
      <c r="J147" s="141"/>
      <c r="K147" s="129"/>
    </row>
    <row r="148" spans="1:11" ht="20.100000000000001" customHeight="1">
      <c r="A148" s="147"/>
      <c r="B148" s="148" t="s">
        <v>573</v>
      </c>
      <c r="C148" s="141"/>
      <c r="D148" s="141"/>
      <c r="E148" s="141"/>
      <c r="F148" s="141"/>
      <c r="G148" s="141"/>
      <c r="H148" s="141"/>
      <c r="I148" s="141"/>
      <c r="J148" s="141"/>
      <c r="K148" s="129"/>
    </row>
    <row r="149" spans="1:11" ht="20.100000000000001" customHeight="1">
      <c r="A149" s="147"/>
      <c r="B149" s="148" t="s">
        <v>574</v>
      </c>
      <c r="C149" s="141"/>
      <c r="D149" s="141"/>
      <c r="E149" s="141"/>
      <c r="F149" s="141"/>
      <c r="G149" s="141"/>
      <c r="H149" s="141"/>
      <c r="I149" s="141"/>
      <c r="J149" s="141"/>
      <c r="K149" s="129"/>
    </row>
    <row r="150" spans="1:11" ht="20.100000000000001" customHeight="1">
      <c r="A150" s="147"/>
      <c r="B150" s="148" t="s">
        <v>575</v>
      </c>
      <c r="C150" s="141"/>
      <c r="D150" s="141"/>
      <c r="E150" s="141"/>
      <c r="F150" s="141"/>
      <c r="G150" s="141"/>
      <c r="H150" s="141"/>
      <c r="I150" s="141"/>
      <c r="J150" s="141"/>
      <c r="K150" s="129"/>
    </row>
    <row r="151" spans="1:11" s="6" customFormat="1" ht="20.100000000000001" customHeight="1">
      <c r="A151" s="11" t="s">
        <v>117</v>
      </c>
      <c r="B151" s="12">
        <v>1170</v>
      </c>
      <c r="C151" s="141">
        <f>SUM(C111,C112,C115,C120,C123,C127,C136)</f>
        <v>-175.70000000000005</v>
      </c>
      <c r="D151" s="141">
        <f>SUM(D111,D112,D115,D120,D123,D127,D136)</f>
        <v>224</v>
      </c>
      <c r="E151" s="141">
        <f>SUM(E111,E112,E115,E120,E123,E127,E136)</f>
        <v>1</v>
      </c>
      <c r="F151" s="141">
        <f>SUM(G151:J151)</f>
        <v>230</v>
      </c>
      <c r="G151" s="141">
        <f>SUM(G111,G112,G115,G120,G123,G127,G136)</f>
        <v>50</v>
      </c>
      <c r="H151" s="141">
        <f>SUM(H111,H112,H115,H120,H123,H127,H136)</f>
        <v>68</v>
      </c>
      <c r="I151" s="141">
        <f>SUM(I111,I112,I115,I120,I123,I127,I136)</f>
        <v>65</v>
      </c>
      <c r="J151" s="141">
        <f>SUM(J111,J112,J115,J120,J123,J127,J136)</f>
        <v>47</v>
      </c>
      <c r="K151" s="132"/>
    </row>
    <row r="152" spans="1:11" ht="20.100000000000001" customHeight="1">
      <c r="A152" s="9" t="s">
        <v>178</v>
      </c>
      <c r="B152" s="10">
        <v>1180</v>
      </c>
      <c r="C152" s="141"/>
      <c r="D152" s="141">
        <v>-40.299999999999997</v>
      </c>
      <c r="E152" s="141"/>
      <c r="F152" s="141">
        <v>-41</v>
      </c>
      <c r="G152" s="141">
        <v>-9</v>
      </c>
      <c r="H152" s="141">
        <v>-12</v>
      </c>
      <c r="I152" s="141">
        <v>-12</v>
      </c>
      <c r="J152" s="141">
        <v>-8</v>
      </c>
      <c r="K152" s="129"/>
    </row>
    <row r="153" spans="1:11" ht="32.25" customHeight="1">
      <c r="A153" s="9" t="s">
        <v>179</v>
      </c>
      <c r="B153" s="10">
        <v>1190</v>
      </c>
      <c r="C153" s="141"/>
      <c r="D153" s="141"/>
      <c r="E153" s="141"/>
      <c r="F153" s="141">
        <f>SUM(G153:J153)</f>
        <v>0</v>
      </c>
      <c r="G153" s="141"/>
      <c r="H153" s="141"/>
      <c r="I153" s="141"/>
      <c r="J153" s="141"/>
      <c r="K153" s="129"/>
    </row>
    <row r="154" spans="1:11" s="6" customFormat="1" ht="20.100000000000001" customHeight="1">
      <c r="A154" s="11" t="s">
        <v>118</v>
      </c>
      <c r="B154" s="12">
        <v>1200</v>
      </c>
      <c r="C154" s="141">
        <f>SUM(C151,C152,C153)</f>
        <v>-175.70000000000005</v>
      </c>
      <c r="D154" s="141">
        <f>SUM(D151,D152,D153)</f>
        <v>183.7</v>
      </c>
      <c r="E154" s="141">
        <f>SUM(E151,E152,E153)</f>
        <v>1</v>
      </c>
      <c r="F154" s="141">
        <f>SUM(G154:J154)</f>
        <v>189</v>
      </c>
      <c r="G154" s="141">
        <f>SUM(G151,G152,G153)</f>
        <v>41</v>
      </c>
      <c r="H154" s="141">
        <f>SUM(H151,H152,H153)</f>
        <v>56</v>
      </c>
      <c r="I154" s="141">
        <f>SUM(I151,I152,I153)</f>
        <v>53</v>
      </c>
      <c r="J154" s="141">
        <f>SUM(J151,J152,J153)</f>
        <v>39</v>
      </c>
      <c r="K154" s="132"/>
    </row>
    <row r="155" spans="1:11" ht="20.100000000000001" customHeight="1">
      <c r="A155" s="9" t="s">
        <v>28</v>
      </c>
      <c r="B155" s="7">
        <v>1201</v>
      </c>
      <c r="C155" s="141"/>
      <c r="D155" s="141">
        <v>184</v>
      </c>
      <c r="E155" s="141"/>
      <c r="F155" s="141">
        <v>189</v>
      </c>
      <c r="G155" s="141">
        <v>41</v>
      </c>
      <c r="H155" s="141">
        <v>56</v>
      </c>
      <c r="I155" s="141">
        <v>53</v>
      </c>
      <c r="J155" s="141">
        <v>39</v>
      </c>
      <c r="K155" s="129"/>
    </row>
    <row r="156" spans="1:11" ht="20.100000000000001" customHeight="1">
      <c r="A156" s="9" t="s">
        <v>29</v>
      </c>
      <c r="B156" s="7">
        <v>1202</v>
      </c>
      <c r="C156" s="141" t="s">
        <v>414</v>
      </c>
      <c r="D156" s="141" t="s">
        <v>414</v>
      </c>
      <c r="E156" s="141" t="s">
        <v>414</v>
      </c>
      <c r="F156" s="141">
        <f t="shared" ref="F156:F161" si="8">SUM(G156:J156)</f>
        <v>0</v>
      </c>
      <c r="G156" s="141" t="s">
        <v>414</v>
      </c>
      <c r="H156" s="141" t="s">
        <v>414</v>
      </c>
      <c r="I156" s="141" t="s">
        <v>414</v>
      </c>
      <c r="J156" s="141" t="s">
        <v>414</v>
      </c>
      <c r="K156" s="129"/>
    </row>
    <row r="157" spans="1:11" ht="19.5" customHeight="1">
      <c r="A157" s="9" t="s">
        <v>306</v>
      </c>
      <c r="B157" s="10">
        <v>1210</v>
      </c>
      <c r="C157" s="141"/>
      <c r="D157" s="141"/>
      <c r="E157" s="141"/>
      <c r="F157" s="141">
        <f t="shared" si="8"/>
        <v>0</v>
      </c>
      <c r="G157" s="141"/>
      <c r="H157" s="141"/>
      <c r="I157" s="141"/>
      <c r="J157" s="141"/>
      <c r="K157" s="129"/>
    </row>
    <row r="158" spans="1:11" s="6" customFormat="1" ht="20.100000000000001" customHeight="1">
      <c r="A158" s="214" t="s">
        <v>360</v>
      </c>
      <c r="B158" s="214"/>
      <c r="C158" s="214"/>
      <c r="D158" s="214"/>
      <c r="E158" s="214"/>
      <c r="F158" s="214"/>
      <c r="G158" s="214"/>
      <c r="H158" s="214"/>
      <c r="I158" s="214"/>
      <c r="J158" s="214"/>
      <c r="K158" s="214"/>
    </row>
    <row r="159" spans="1:11" ht="42.75" customHeight="1">
      <c r="A159" s="108" t="s">
        <v>332</v>
      </c>
      <c r="B159" s="7">
        <v>1300</v>
      </c>
      <c r="C159" s="141">
        <f>SUM(C30,C94)</f>
        <v>-20</v>
      </c>
      <c r="D159" s="141"/>
      <c r="E159" s="141"/>
      <c r="F159" s="141">
        <v>-46</v>
      </c>
      <c r="G159" s="141">
        <v>-11</v>
      </c>
      <c r="H159" s="141">
        <v>-12</v>
      </c>
      <c r="I159" s="141">
        <v>-11</v>
      </c>
      <c r="J159" s="141">
        <v>-12</v>
      </c>
      <c r="K159" s="129"/>
    </row>
    <row r="160" spans="1:11" ht="42.75" customHeight="1">
      <c r="A160" s="110" t="s">
        <v>326</v>
      </c>
      <c r="B160" s="7">
        <v>1310</v>
      </c>
      <c r="C160" s="141">
        <f>SUM(C112,C115,C120,C123)</f>
        <v>0</v>
      </c>
      <c r="D160" s="141"/>
      <c r="E160" s="141"/>
      <c r="F160" s="141">
        <f t="shared" si="8"/>
        <v>0</v>
      </c>
      <c r="G160" s="141"/>
      <c r="H160" s="141"/>
      <c r="I160" s="141"/>
      <c r="J160" s="141"/>
      <c r="K160" s="129"/>
    </row>
    <row r="161" spans="1:11" ht="42.75" customHeight="1">
      <c r="A161" s="108" t="s">
        <v>327</v>
      </c>
      <c r="B161" s="7">
        <v>1320</v>
      </c>
      <c r="C161" s="141">
        <f>SUM(C127,C136)</f>
        <v>-3</v>
      </c>
      <c r="D161" s="141"/>
      <c r="E161" s="141"/>
      <c r="F161" s="141">
        <f t="shared" si="8"/>
        <v>0</v>
      </c>
      <c r="G161" s="141"/>
      <c r="H161" s="141"/>
      <c r="I161" s="141"/>
      <c r="J161" s="141"/>
      <c r="K161" s="129"/>
    </row>
    <row r="162" spans="1:11" ht="20.100000000000001" customHeight="1">
      <c r="A162" s="9" t="s">
        <v>19</v>
      </c>
      <c r="B162" s="10">
        <v>1330</v>
      </c>
      <c r="C162" s="141">
        <v>1025</v>
      </c>
      <c r="D162" s="141">
        <v>2260</v>
      </c>
      <c r="E162" s="141">
        <v>1565</v>
      </c>
      <c r="F162" s="141">
        <v>2272</v>
      </c>
      <c r="G162" s="141">
        <v>568</v>
      </c>
      <c r="H162" s="141">
        <v>568</v>
      </c>
      <c r="I162" s="141">
        <v>568</v>
      </c>
      <c r="J162" s="141">
        <v>568</v>
      </c>
      <c r="K162" s="129"/>
    </row>
    <row r="163" spans="1:11" ht="20.100000000000001" customHeight="1">
      <c r="A163" s="9" t="s">
        <v>143</v>
      </c>
      <c r="B163" s="10">
        <v>1340</v>
      </c>
      <c r="C163" s="141">
        <v>1198</v>
      </c>
      <c r="D163" s="141">
        <v>2036</v>
      </c>
      <c r="E163" s="141">
        <v>1564</v>
      </c>
      <c r="F163" s="141">
        <v>2042</v>
      </c>
      <c r="G163" s="141">
        <v>518</v>
      </c>
      <c r="H163" s="141">
        <v>500</v>
      </c>
      <c r="I163" s="141">
        <v>503</v>
      </c>
      <c r="J163" s="141">
        <v>521</v>
      </c>
      <c r="K163" s="129"/>
    </row>
    <row r="164" spans="1:11" ht="20.100000000000001" customHeight="1">
      <c r="A164" s="215" t="s">
        <v>208</v>
      </c>
      <c r="B164" s="216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pans="1:11" ht="20.100000000000001" customHeight="1">
      <c r="A165" s="9" t="s">
        <v>328</v>
      </c>
      <c r="B165" s="10">
        <v>1400</v>
      </c>
      <c r="C165" s="141">
        <f>C111</f>
        <v>-172.70000000000005</v>
      </c>
      <c r="D165" s="141">
        <f>D111</f>
        <v>224</v>
      </c>
      <c r="E165" s="141">
        <f>E111</f>
        <v>1</v>
      </c>
      <c r="F165" s="141">
        <f t="shared" ref="F165:F172" si="9">SUM(G165:J165)</f>
        <v>230</v>
      </c>
      <c r="G165" s="141">
        <f>G111</f>
        <v>50</v>
      </c>
      <c r="H165" s="141">
        <f>H111</f>
        <v>68</v>
      </c>
      <c r="I165" s="141">
        <f>I111</f>
        <v>65</v>
      </c>
      <c r="J165" s="141">
        <f>J111</f>
        <v>47</v>
      </c>
      <c r="K165" s="129"/>
    </row>
    <row r="166" spans="1:11" ht="20.100000000000001" customHeight="1">
      <c r="A166" s="9" t="s">
        <v>329</v>
      </c>
      <c r="B166" s="10">
        <v>1401</v>
      </c>
      <c r="C166" s="141">
        <f>C179</f>
        <v>10</v>
      </c>
      <c r="D166" s="141">
        <f>D179</f>
        <v>60</v>
      </c>
      <c r="E166" s="141">
        <f>E179</f>
        <v>57</v>
      </c>
      <c r="F166" s="141">
        <f t="shared" si="9"/>
        <v>60</v>
      </c>
      <c r="G166" s="141">
        <f>G179</f>
        <v>15</v>
      </c>
      <c r="H166" s="141">
        <f>H179</f>
        <v>15</v>
      </c>
      <c r="I166" s="141">
        <f>I179</f>
        <v>15</v>
      </c>
      <c r="J166" s="141">
        <f>J179</f>
        <v>15</v>
      </c>
      <c r="K166" s="129"/>
    </row>
    <row r="167" spans="1:11" ht="20.100000000000001" customHeight="1">
      <c r="A167" s="9" t="s">
        <v>330</v>
      </c>
      <c r="B167" s="10">
        <v>1402</v>
      </c>
      <c r="C167" s="141">
        <f>-C30</f>
        <v>0</v>
      </c>
      <c r="D167" s="141">
        <f>-D30</f>
        <v>0</v>
      </c>
      <c r="E167" s="141">
        <f>-E30</f>
        <v>0</v>
      </c>
      <c r="F167" s="141">
        <f t="shared" si="9"/>
        <v>0</v>
      </c>
      <c r="G167" s="141">
        <f>-G30</f>
        <v>0</v>
      </c>
      <c r="H167" s="141">
        <f>-H30</f>
        <v>0</v>
      </c>
      <c r="I167" s="141">
        <f>-I30</f>
        <v>0</v>
      </c>
      <c r="J167" s="141">
        <f>-J30</f>
        <v>0</v>
      </c>
      <c r="K167" s="129"/>
    </row>
    <row r="168" spans="1:11" ht="20.100000000000001" customHeight="1">
      <c r="A168" s="9" t="s">
        <v>331</v>
      </c>
      <c r="B168" s="10">
        <v>1403</v>
      </c>
      <c r="C168" s="141">
        <f>-SUM(C98)</f>
        <v>0</v>
      </c>
      <c r="D168" s="141">
        <f>-SUM(D98)</f>
        <v>0</v>
      </c>
      <c r="E168" s="141">
        <f>-SUM(E98)</f>
        <v>0</v>
      </c>
      <c r="F168" s="141">
        <f t="shared" si="9"/>
        <v>0</v>
      </c>
      <c r="G168" s="141">
        <f>-SUM(G98)</f>
        <v>0</v>
      </c>
      <c r="H168" s="141">
        <f>-SUM(H98)</f>
        <v>0</v>
      </c>
      <c r="I168" s="141">
        <f>-SUM(I98)</f>
        <v>0</v>
      </c>
      <c r="J168" s="141">
        <f>-SUM(J98)</f>
        <v>0</v>
      </c>
      <c r="K168" s="129"/>
    </row>
    <row r="169" spans="1:11" ht="34.5" customHeight="1">
      <c r="A169" s="9" t="s">
        <v>406</v>
      </c>
      <c r="B169" s="10">
        <v>1404</v>
      </c>
      <c r="C169" s="141"/>
      <c r="D169" s="141"/>
      <c r="E169" s="141"/>
      <c r="F169" s="141">
        <f t="shared" si="9"/>
        <v>0</v>
      </c>
      <c r="G169" s="141"/>
      <c r="H169" s="141"/>
      <c r="I169" s="141"/>
      <c r="J169" s="141"/>
      <c r="K169" s="129"/>
    </row>
    <row r="170" spans="1:11" ht="20.100000000000001" customHeight="1">
      <c r="A170" s="147"/>
      <c r="B170" s="148" t="s">
        <v>524</v>
      </c>
      <c r="C170" s="141"/>
      <c r="D170" s="141"/>
      <c r="E170" s="141"/>
      <c r="F170" s="141"/>
      <c r="G170" s="141"/>
      <c r="H170" s="141"/>
      <c r="I170" s="141"/>
      <c r="J170" s="141"/>
      <c r="K170" s="129"/>
    </row>
    <row r="171" spans="1:11" ht="20.100000000000001" customHeight="1">
      <c r="A171" s="147"/>
      <c r="B171" s="148" t="s">
        <v>525</v>
      </c>
      <c r="C171" s="141"/>
      <c r="D171" s="141"/>
      <c r="E171" s="141"/>
      <c r="F171" s="141"/>
      <c r="G171" s="141"/>
      <c r="H171" s="141"/>
      <c r="I171" s="141"/>
      <c r="J171" s="141"/>
      <c r="K171" s="129"/>
    </row>
    <row r="172" spans="1:11" s="6" customFormat="1" ht="20.100000000000001" customHeight="1">
      <c r="A172" s="11" t="s">
        <v>182</v>
      </c>
      <c r="B172" s="114">
        <v>1410</v>
      </c>
      <c r="C172" s="142">
        <f>SUM(C165:C169)</f>
        <v>-162.70000000000005</v>
      </c>
      <c r="D172" s="142">
        <f>SUM(D165:D169)</f>
        <v>284</v>
      </c>
      <c r="E172" s="142">
        <f>SUM(E165:E169)</f>
        <v>58</v>
      </c>
      <c r="F172" s="142">
        <f t="shared" si="9"/>
        <v>290</v>
      </c>
      <c r="G172" s="142">
        <f>SUM(G165:G169)</f>
        <v>65</v>
      </c>
      <c r="H172" s="142">
        <f>SUM(H165:H169)</f>
        <v>83</v>
      </c>
      <c r="I172" s="142">
        <f>SUM(I165:I169)</f>
        <v>80</v>
      </c>
      <c r="J172" s="142">
        <f>SUM(J165:J169)</f>
        <v>62</v>
      </c>
      <c r="K172" s="132"/>
    </row>
    <row r="173" spans="1:11" ht="20.100000000000001" customHeight="1">
      <c r="A173" s="214" t="s">
        <v>284</v>
      </c>
      <c r="B173" s="214"/>
      <c r="C173" s="214"/>
      <c r="D173" s="214"/>
      <c r="E173" s="214"/>
      <c r="F173" s="214"/>
      <c r="G173" s="214"/>
      <c r="H173" s="214"/>
      <c r="I173" s="214"/>
      <c r="J173" s="214"/>
      <c r="K173" s="214"/>
    </row>
    <row r="174" spans="1:11" ht="20.100000000000001" customHeight="1">
      <c r="A174" s="9" t="s">
        <v>361</v>
      </c>
      <c r="B174" s="115">
        <v>1500</v>
      </c>
      <c r="C174" s="141">
        <v>297</v>
      </c>
      <c r="D174" s="141">
        <v>794</v>
      </c>
      <c r="E174" s="141">
        <v>447</v>
      </c>
      <c r="F174" s="141">
        <f t="shared" ref="F174:F181" si="10">SUM(G174:J174)</f>
        <v>608</v>
      </c>
      <c r="G174" s="141">
        <v>161</v>
      </c>
      <c r="H174" s="141">
        <v>143</v>
      </c>
      <c r="I174" s="141">
        <v>143</v>
      </c>
      <c r="J174" s="141">
        <v>161</v>
      </c>
      <c r="K174" s="129"/>
    </row>
    <row r="175" spans="1:11" ht="20.100000000000001" customHeight="1">
      <c r="A175" s="9" t="s">
        <v>359</v>
      </c>
      <c r="B175" s="8">
        <v>1501</v>
      </c>
      <c r="C175" s="141">
        <v>54</v>
      </c>
      <c r="D175" s="141">
        <v>321</v>
      </c>
      <c r="E175" s="141">
        <v>47</v>
      </c>
      <c r="F175" s="141">
        <f t="shared" si="10"/>
        <v>200</v>
      </c>
      <c r="G175" s="141">
        <v>50</v>
      </c>
      <c r="H175" s="141">
        <v>50</v>
      </c>
      <c r="I175" s="141">
        <v>50</v>
      </c>
      <c r="J175" s="141">
        <v>50</v>
      </c>
      <c r="K175" s="129"/>
    </row>
    <row r="176" spans="1:11" ht="20.100000000000001" customHeight="1">
      <c r="A176" s="9" t="s">
        <v>32</v>
      </c>
      <c r="B176" s="8">
        <v>1502</v>
      </c>
      <c r="C176" s="141">
        <v>243</v>
      </c>
      <c r="D176" s="141">
        <v>473</v>
      </c>
      <c r="E176" s="141">
        <v>400</v>
      </c>
      <c r="F176" s="141">
        <f t="shared" si="10"/>
        <v>408</v>
      </c>
      <c r="G176" s="141">
        <v>111</v>
      </c>
      <c r="H176" s="141">
        <v>93</v>
      </c>
      <c r="I176" s="141">
        <v>93</v>
      </c>
      <c r="J176" s="141">
        <v>111</v>
      </c>
      <c r="K176" s="129"/>
    </row>
    <row r="177" spans="1:11" ht="20.100000000000001" customHeight="1">
      <c r="A177" s="9" t="s">
        <v>5</v>
      </c>
      <c r="B177" s="115">
        <v>1510</v>
      </c>
      <c r="C177" s="141">
        <v>437</v>
      </c>
      <c r="D177" s="141">
        <v>583</v>
      </c>
      <c r="E177" s="141">
        <v>504</v>
      </c>
      <c r="F177" s="141">
        <f t="shared" si="10"/>
        <v>630</v>
      </c>
      <c r="G177" s="141">
        <v>157</v>
      </c>
      <c r="H177" s="141">
        <v>157</v>
      </c>
      <c r="I177" s="141">
        <v>158</v>
      </c>
      <c r="J177" s="141">
        <v>158</v>
      </c>
      <c r="K177" s="129"/>
    </row>
    <row r="178" spans="1:11" ht="20.100000000000001" customHeight="1">
      <c r="A178" s="9" t="s">
        <v>6</v>
      </c>
      <c r="B178" s="115">
        <v>1520</v>
      </c>
      <c r="C178" s="141">
        <v>146</v>
      </c>
      <c r="D178" s="141">
        <v>215</v>
      </c>
      <c r="E178" s="141">
        <v>188</v>
      </c>
      <c r="F178" s="141">
        <f t="shared" si="10"/>
        <v>238</v>
      </c>
      <c r="G178" s="141">
        <v>59</v>
      </c>
      <c r="H178" s="141">
        <v>59</v>
      </c>
      <c r="I178" s="141">
        <v>60</v>
      </c>
      <c r="J178" s="141">
        <v>60</v>
      </c>
      <c r="K178" s="129"/>
    </row>
    <row r="179" spans="1:11" ht="20.100000000000001" customHeight="1">
      <c r="A179" s="9" t="s">
        <v>7</v>
      </c>
      <c r="B179" s="115">
        <v>1530</v>
      </c>
      <c r="C179" s="141">
        <v>10</v>
      </c>
      <c r="D179" s="141">
        <v>60</v>
      </c>
      <c r="E179" s="141">
        <v>57</v>
      </c>
      <c r="F179" s="141">
        <f t="shared" si="10"/>
        <v>60</v>
      </c>
      <c r="G179" s="141">
        <v>15</v>
      </c>
      <c r="H179" s="141">
        <v>15</v>
      </c>
      <c r="I179" s="141">
        <v>15</v>
      </c>
      <c r="J179" s="141">
        <v>15</v>
      </c>
      <c r="K179" s="129"/>
    </row>
    <row r="180" spans="1:11" ht="20.100000000000001" customHeight="1">
      <c r="A180" s="9" t="s">
        <v>33</v>
      </c>
      <c r="B180" s="115">
        <v>1540</v>
      </c>
      <c r="C180" s="141">
        <v>311</v>
      </c>
      <c r="D180" s="141">
        <v>384</v>
      </c>
      <c r="E180" s="141">
        <v>368</v>
      </c>
      <c r="F180" s="141">
        <f t="shared" si="10"/>
        <v>506</v>
      </c>
      <c r="G180" s="141">
        <v>126</v>
      </c>
      <c r="H180" s="141">
        <v>126</v>
      </c>
      <c r="I180" s="141">
        <v>127</v>
      </c>
      <c r="J180" s="141">
        <v>127</v>
      </c>
      <c r="K180" s="129"/>
    </row>
    <row r="181" spans="1:11" s="6" customFormat="1" ht="20.100000000000001" customHeight="1">
      <c r="A181" s="11" t="s">
        <v>64</v>
      </c>
      <c r="B181" s="114">
        <v>1550</v>
      </c>
      <c r="C181" s="142">
        <f>SUM(C174,C177:C180)</f>
        <v>1201</v>
      </c>
      <c r="D181" s="142">
        <f>SUM(D174,D177:D180)</f>
        <v>2036</v>
      </c>
      <c r="E181" s="142">
        <f>SUM(E174,E177:E180)</f>
        <v>1564</v>
      </c>
      <c r="F181" s="142">
        <f t="shared" si="10"/>
        <v>2042</v>
      </c>
      <c r="G181" s="142">
        <f>SUM(G174,G177:G180)</f>
        <v>518</v>
      </c>
      <c r="H181" s="142">
        <f>SUM(H174,H177:H180)</f>
        <v>500</v>
      </c>
      <c r="I181" s="142">
        <f>SUM(I174,I177:I180)</f>
        <v>503</v>
      </c>
      <c r="J181" s="142">
        <f>SUM(J174,J177:J180)</f>
        <v>521</v>
      </c>
      <c r="K181" s="132"/>
    </row>
    <row r="182" spans="1:11" s="6" customFormat="1" ht="7.5" customHeight="1">
      <c r="A182" s="71"/>
      <c r="B182" s="83"/>
      <c r="C182" s="84"/>
      <c r="D182" s="84"/>
      <c r="E182" s="84"/>
      <c r="F182" s="84"/>
      <c r="G182" s="85"/>
      <c r="H182" s="85"/>
      <c r="I182" s="85"/>
      <c r="J182" s="85"/>
    </row>
    <row r="183" spans="1:11" s="6" customFormat="1" ht="7.5" customHeight="1">
      <c r="A183" s="71"/>
      <c r="B183" s="83"/>
      <c r="C183" s="84"/>
      <c r="D183" s="84"/>
      <c r="E183" s="84"/>
      <c r="F183" s="84"/>
      <c r="G183" s="85"/>
      <c r="H183" s="85"/>
      <c r="I183" s="85"/>
      <c r="J183" s="85"/>
    </row>
    <row r="184" spans="1:11" ht="7.5" customHeight="1">
      <c r="A184" s="33"/>
      <c r="C184" s="38"/>
      <c r="D184" s="34"/>
      <c r="E184" s="34"/>
      <c r="F184" s="34"/>
      <c r="G184" s="34"/>
      <c r="H184" s="34"/>
      <c r="I184" s="34"/>
      <c r="J184" s="34"/>
    </row>
    <row r="185" spans="1:11" ht="20.100000000000001" customHeight="1">
      <c r="A185" s="71" t="s">
        <v>296</v>
      </c>
      <c r="B185" s="1"/>
      <c r="C185" s="218" t="s">
        <v>298</v>
      </c>
      <c r="D185" s="218"/>
      <c r="E185" s="218"/>
      <c r="F185" s="218"/>
      <c r="G185" s="16"/>
      <c r="H185" s="202" t="s">
        <v>164</v>
      </c>
      <c r="I185" s="202"/>
      <c r="J185" s="202"/>
    </row>
    <row r="186" spans="1:11" s="2" customFormat="1" ht="20.100000000000001" customHeight="1">
      <c r="A186" s="93" t="s">
        <v>297</v>
      </c>
      <c r="B186" s="3"/>
      <c r="C186" s="189" t="s">
        <v>391</v>
      </c>
      <c r="D186" s="189"/>
      <c r="E186" s="189"/>
      <c r="F186" s="189"/>
      <c r="G186" s="32"/>
      <c r="H186" s="190" t="s">
        <v>126</v>
      </c>
      <c r="I186" s="190"/>
      <c r="J186" s="190"/>
    </row>
    <row r="187" spans="1:11" ht="20.100000000000001" customHeight="1">
      <c r="A187" s="33"/>
      <c r="C187" s="38"/>
      <c r="D187" s="34"/>
      <c r="E187" s="34"/>
      <c r="F187" s="34"/>
      <c r="G187" s="34"/>
      <c r="H187" s="34"/>
      <c r="I187" s="34"/>
      <c r="J187" s="34"/>
    </row>
    <row r="188" spans="1:11">
      <c r="A188" s="33"/>
      <c r="C188" s="38"/>
      <c r="D188" s="34"/>
      <c r="E188" s="34"/>
      <c r="F188" s="34"/>
      <c r="G188" s="34"/>
      <c r="H188" s="34"/>
      <c r="I188" s="34"/>
      <c r="J188" s="34"/>
    </row>
    <row r="189" spans="1:11">
      <c r="A189" s="33"/>
      <c r="C189" s="38"/>
      <c r="D189" s="34"/>
      <c r="E189" s="34"/>
      <c r="F189" s="34"/>
      <c r="G189" s="34"/>
      <c r="H189" s="34"/>
      <c r="I189" s="34"/>
      <c r="J189" s="34"/>
    </row>
    <row r="190" spans="1:11">
      <c r="A190" s="33"/>
      <c r="C190" s="38"/>
      <c r="D190" s="34"/>
      <c r="E190" s="34"/>
      <c r="F190" s="34"/>
      <c r="G190" s="34"/>
      <c r="H190" s="34"/>
      <c r="I190" s="34"/>
      <c r="J190" s="34"/>
    </row>
    <row r="191" spans="1:11">
      <c r="A191" s="33"/>
      <c r="C191" s="38"/>
      <c r="D191" s="34"/>
      <c r="E191" s="34"/>
      <c r="F191" s="34"/>
      <c r="G191" s="34"/>
      <c r="H191" s="34"/>
      <c r="I191" s="34"/>
      <c r="J191" s="34"/>
    </row>
    <row r="192" spans="1:11">
      <c r="A192" s="33"/>
      <c r="C192" s="38"/>
      <c r="D192" s="34"/>
      <c r="E192" s="34"/>
      <c r="F192" s="34"/>
      <c r="G192" s="34"/>
      <c r="H192" s="34"/>
      <c r="I192" s="34"/>
      <c r="J192" s="34"/>
    </row>
    <row r="193" spans="1:10">
      <c r="A193" s="33"/>
      <c r="C193" s="38"/>
      <c r="D193" s="34"/>
      <c r="E193" s="34"/>
      <c r="F193" s="34"/>
      <c r="G193" s="34"/>
      <c r="H193" s="34"/>
      <c r="I193" s="34"/>
      <c r="J193" s="34"/>
    </row>
    <row r="194" spans="1:10">
      <c r="A194" s="33"/>
      <c r="C194" s="38"/>
      <c r="D194" s="34"/>
      <c r="E194" s="34"/>
      <c r="F194" s="34"/>
      <c r="G194" s="34"/>
      <c r="H194" s="34"/>
      <c r="I194" s="34"/>
      <c r="J194" s="34"/>
    </row>
    <row r="195" spans="1:10">
      <c r="A195" s="33"/>
      <c r="C195" s="38"/>
      <c r="D195" s="34"/>
      <c r="E195" s="34"/>
      <c r="F195" s="34"/>
      <c r="G195" s="34"/>
      <c r="H195" s="34"/>
      <c r="I195" s="34"/>
      <c r="J195" s="34"/>
    </row>
    <row r="196" spans="1:10">
      <c r="A196" s="33"/>
      <c r="C196" s="38"/>
      <c r="D196" s="34"/>
      <c r="E196" s="34"/>
      <c r="F196" s="34"/>
      <c r="G196" s="34"/>
      <c r="H196" s="34"/>
      <c r="I196" s="34"/>
      <c r="J196" s="34"/>
    </row>
    <row r="197" spans="1:10">
      <c r="A197" s="33"/>
      <c r="C197" s="38"/>
      <c r="D197" s="34"/>
      <c r="E197" s="34"/>
      <c r="F197" s="34"/>
      <c r="G197" s="34"/>
      <c r="H197" s="34"/>
      <c r="I197" s="34"/>
      <c r="J197" s="34"/>
    </row>
    <row r="198" spans="1:10">
      <c r="A198" s="33"/>
      <c r="C198" s="38"/>
      <c r="D198" s="34"/>
      <c r="E198" s="34"/>
      <c r="F198" s="34"/>
      <c r="G198" s="34"/>
      <c r="H198" s="34"/>
      <c r="I198" s="34"/>
      <c r="J198" s="34"/>
    </row>
    <row r="199" spans="1:10">
      <c r="A199" s="33"/>
      <c r="C199" s="38"/>
      <c r="D199" s="34"/>
      <c r="E199" s="34"/>
      <c r="F199" s="34"/>
      <c r="G199" s="34"/>
      <c r="H199" s="34"/>
      <c r="I199" s="34"/>
      <c r="J199" s="34"/>
    </row>
    <row r="200" spans="1:10">
      <c r="A200" s="33"/>
      <c r="C200" s="38"/>
      <c r="D200" s="34"/>
      <c r="E200" s="34"/>
      <c r="F200" s="34"/>
      <c r="G200" s="34"/>
      <c r="H200" s="34"/>
      <c r="I200" s="34"/>
      <c r="J200" s="34"/>
    </row>
    <row r="201" spans="1:10">
      <c r="A201" s="33"/>
      <c r="C201" s="38"/>
      <c r="D201" s="34"/>
      <c r="E201" s="34"/>
      <c r="F201" s="34"/>
      <c r="G201" s="34"/>
      <c r="H201" s="34"/>
      <c r="I201" s="34"/>
      <c r="J201" s="34"/>
    </row>
    <row r="202" spans="1:10">
      <c r="A202" s="33"/>
      <c r="C202" s="38"/>
      <c r="D202" s="34"/>
      <c r="E202" s="34"/>
      <c r="F202" s="34"/>
      <c r="G202" s="34"/>
      <c r="H202" s="34"/>
      <c r="I202" s="34"/>
      <c r="J202" s="34"/>
    </row>
    <row r="203" spans="1:10">
      <c r="A203" s="33"/>
      <c r="C203" s="38"/>
      <c r="D203" s="34"/>
      <c r="E203" s="34"/>
      <c r="F203" s="34"/>
      <c r="G203" s="34"/>
      <c r="H203" s="34"/>
      <c r="I203" s="34"/>
      <c r="J203" s="34"/>
    </row>
    <row r="204" spans="1:10">
      <c r="A204" s="33"/>
      <c r="C204" s="38"/>
      <c r="D204" s="34"/>
      <c r="E204" s="34"/>
      <c r="F204" s="34"/>
      <c r="G204" s="34"/>
      <c r="H204" s="34"/>
      <c r="I204" s="34"/>
      <c r="J204" s="34"/>
    </row>
    <row r="205" spans="1:10">
      <c r="A205" s="33"/>
      <c r="C205" s="38"/>
      <c r="D205" s="34"/>
      <c r="E205" s="34"/>
      <c r="F205" s="34"/>
      <c r="G205" s="34"/>
      <c r="H205" s="34"/>
      <c r="I205" s="34"/>
      <c r="J205" s="34"/>
    </row>
    <row r="206" spans="1:10">
      <c r="A206" s="33"/>
      <c r="C206" s="38"/>
      <c r="D206" s="34"/>
      <c r="E206" s="34"/>
      <c r="F206" s="34"/>
      <c r="G206" s="34"/>
      <c r="H206" s="34"/>
      <c r="I206" s="34"/>
      <c r="J206" s="34"/>
    </row>
    <row r="207" spans="1:10">
      <c r="A207" s="33"/>
      <c r="C207" s="38"/>
      <c r="D207" s="34"/>
      <c r="E207" s="34"/>
      <c r="F207" s="34"/>
      <c r="G207" s="34"/>
      <c r="H207" s="34"/>
      <c r="I207" s="34"/>
      <c r="J207" s="34"/>
    </row>
    <row r="208" spans="1:10">
      <c r="A208" s="33"/>
      <c r="C208" s="38"/>
      <c r="D208" s="34"/>
      <c r="E208" s="34"/>
      <c r="F208" s="34"/>
      <c r="G208" s="34"/>
      <c r="H208" s="34"/>
      <c r="I208" s="34"/>
      <c r="J208" s="34"/>
    </row>
    <row r="209" spans="1:10">
      <c r="A209" s="33"/>
      <c r="C209" s="38"/>
      <c r="D209" s="34"/>
      <c r="E209" s="34"/>
      <c r="F209" s="34"/>
      <c r="G209" s="34"/>
      <c r="H209" s="34"/>
      <c r="I209" s="34"/>
      <c r="J209" s="34"/>
    </row>
    <row r="210" spans="1:10">
      <c r="A210" s="33"/>
      <c r="C210" s="38"/>
      <c r="D210" s="34"/>
      <c r="E210" s="34"/>
      <c r="F210" s="34"/>
      <c r="G210" s="34"/>
      <c r="H210" s="34"/>
      <c r="I210" s="34"/>
      <c r="J210" s="34"/>
    </row>
    <row r="211" spans="1:10">
      <c r="A211" s="33"/>
      <c r="C211" s="38"/>
      <c r="D211" s="34"/>
      <c r="E211" s="34"/>
      <c r="F211" s="34"/>
      <c r="G211" s="34"/>
      <c r="H211" s="34"/>
      <c r="I211" s="34"/>
      <c r="J211" s="34"/>
    </row>
    <row r="212" spans="1:10">
      <c r="A212" s="33"/>
      <c r="C212" s="38"/>
      <c r="D212" s="34"/>
      <c r="E212" s="34"/>
      <c r="F212" s="34"/>
      <c r="G212" s="34"/>
      <c r="H212" s="34"/>
      <c r="I212" s="34"/>
      <c r="J212" s="34"/>
    </row>
    <row r="213" spans="1:10">
      <c r="A213" s="33"/>
      <c r="C213" s="38"/>
      <c r="D213" s="34"/>
      <c r="E213" s="34"/>
      <c r="F213" s="34"/>
      <c r="G213" s="34"/>
      <c r="H213" s="34"/>
      <c r="I213" s="34"/>
      <c r="J213" s="34"/>
    </row>
    <row r="214" spans="1:10">
      <c r="A214" s="33"/>
      <c r="C214" s="38"/>
      <c r="D214" s="34"/>
      <c r="E214" s="34"/>
      <c r="F214" s="34"/>
      <c r="G214" s="34"/>
      <c r="H214" s="34"/>
      <c r="I214" s="34"/>
      <c r="J214" s="34"/>
    </row>
    <row r="215" spans="1:10">
      <c r="A215" s="33"/>
      <c r="C215" s="38"/>
      <c r="D215" s="34"/>
      <c r="E215" s="34"/>
      <c r="F215" s="34"/>
      <c r="G215" s="34"/>
      <c r="H215" s="34"/>
      <c r="I215" s="34"/>
      <c r="J215" s="34"/>
    </row>
    <row r="216" spans="1:10">
      <c r="A216" s="33"/>
      <c r="C216" s="38"/>
      <c r="D216" s="34"/>
      <c r="E216" s="34"/>
      <c r="F216" s="34"/>
      <c r="G216" s="34"/>
      <c r="H216" s="34"/>
      <c r="I216" s="34"/>
      <c r="J216" s="34"/>
    </row>
    <row r="217" spans="1:10">
      <c r="A217" s="33"/>
      <c r="C217" s="38"/>
      <c r="D217" s="34"/>
      <c r="E217" s="34"/>
      <c r="F217" s="34"/>
      <c r="G217" s="34"/>
      <c r="H217" s="34"/>
      <c r="I217" s="34"/>
      <c r="J217" s="34"/>
    </row>
    <row r="218" spans="1:10">
      <c r="A218" s="33"/>
      <c r="C218" s="38"/>
      <c r="D218" s="34"/>
      <c r="E218" s="34"/>
      <c r="F218" s="34"/>
      <c r="G218" s="34"/>
      <c r="H218" s="34"/>
      <c r="I218" s="34"/>
      <c r="J218" s="34"/>
    </row>
    <row r="219" spans="1:10">
      <c r="A219" s="33"/>
      <c r="C219" s="38"/>
      <c r="D219" s="34"/>
      <c r="E219" s="34"/>
      <c r="F219" s="34"/>
      <c r="G219" s="34"/>
      <c r="H219" s="34"/>
      <c r="I219" s="34"/>
      <c r="J219" s="34"/>
    </row>
    <row r="220" spans="1:10">
      <c r="A220" s="33"/>
      <c r="C220" s="38"/>
      <c r="D220" s="34"/>
      <c r="E220" s="34"/>
      <c r="F220" s="34"/>
      <c r="G220" s="34"/>
      <c r="H220" s="34"/>
      <c r="I220" s="34"/>
      <c r="J220" s="34"/>
    </row>
    <row r="221" spans="1:10">
      <c r="A221" s="33"/>
      <c r="C221" s="38"/>
      <c r="D221" s="34"/>
      <c r="E221" s="34"/>
      <c r="F221" s="34"/>
      <c r="G221" s="34"/>
      <c r="H221" s="34"/>
      <c r="I221" s="34"/>
      <c r="J221" s="34"/>
    </row>
    <row r="222" spans="1:10">
      <c r="A222" s="33"/>
      <c r="C222" s="38"/>
      <c r="D222" s="34"/>
      <c r="E222" s="34"/>
      <c r="F222" s="34"/>
      <c r="G222" s="34"/>
      <c r="H222" s="34"/>
      <c r="I222" s="34"/>
      <c r="J222" s="34"/>
    </row>
    <row r="223" spans="1:10">
      <c r="A223" s="33"/>
      <c r="C223" s="38"/>
      <c r="D223" s="34"/>
      <c r="E223" s="34"/>
      <c r="F223" s="34"/>
      <c r="G223" s="34"/>
      <c r="H223" s="34"/>
      <c r="I223" s="34"/>
      <c r="J223" s="34"/>
    </row>
    <row r="224" spans="1:10">
      <c r="A224" s="33"/>
      <c r="C224" s="38"/>
      <c r="D224" s="34"/>
      <c r="E224" s="34"/>
      <c r="F224" s="34"/>
      <c r="G224" s="34"/>
      <c r="H224" s="34"/>
      <c r="I224" s="34"/>
      <c r="J224" s="34"/>
    </row>
    <row r="225" spans="1:10">
      <c r="A225" s="33"/>
      <c r="C225" s="38"/>
      <c r="D225" s="34"/>
      <c r="E225" s="34"/>
      <c r="F225" s="34"/>
      <c r="G225" s="34"/>
      <c r="H225" s="34"/>
      <c r="I225" s="34"/>
      <c r="J225" s="34"/>
    </row>
    <row r="226" spans="1:10">
      <c r="A226" s="33"/>
      <c r="C226" s="38"/>
      <c r="D226" s="34"/>
      <c r="E226" s="34"/>
      <c r="F226" s="34"/>
      <c r="G226" s="34"/>
      <c r="H226" s="34"/>
      <c r="I226" s="34"/>
      <c r="J226" s="34"/>
    </row>
    <row r="227" spans="1:10">
      <c r="A227" s="33"/>
      <c r="C227" s="38"/>
      <c r="D227" s="34"/>
      <c r="E227" s="34"/>
      <c r="F227" s="34"/>
      <c r="G227" s="34"/>
      <c r="H227" s="34"/>
      <c r="I227" s="34"/>
      <c r="J227" s="34"/>
    </row>
    <row r="228" spans="1:10">
      <c r="A228" s="33"/>
      <c r="C228" s="38"/>
      <c r="D228" s="34"/>
      <c r="E228" s="34"/>
      <c r="F228" s="34"/>
      <c r="G228" s="34"/>
      <c r="H228" s="34"/>
      <c r="I228" s="34"/>
      <c r="J228" s="34"/>
    </row>
    <row r="229" spans="1:10">
      <c r="A229" s="33"/>
      <c r="C229" s="38"/>
      <c r="D229" s="34"/>
      <c r="E229" s="34"/>
      <c r="F229" s="34"/>
      <c r="G229" s="34"/>
      <c r="H229" s="34"/>
      <c r="I229" s="34"/>
      <c r="J229" s="34"/>
    </row>
    <row r="230" spans="1:10">
      <c r="A230" s="33"/>
      <c r="C230" s="38"/>
      <c r="D230" s="34"/>
      <c r="E230" s="34"/>
      <c r="F230" s="34"/>
      <c r="G230" s="34"/>
      <c r="H230" s="34"/>
      <c r="I230" s="34"/>
      <c r="J230" s="34"/>
    </row>
    <row r="231" spans="1:10">
      <c r="A231" s="33"/>
      <c r="C231" s="38"/>
      <c r="D231" s="34"/>
      <c r="E231" s="34"/>
      <c r="F231" s="34"/>
      <c r="G231" s="34"/>
      <c r="H231" s="34"/>
      <c r="I231" s="34"/>
      <c r="J231" s="34"/>
    </row>
    <row r="232" spans="1:10">
      <c r="A232" s="33"/>
      <c r="C232" s="38"/>
      <c r="D232" s="34"/>
      <c r="E232" s="34"/>
      <c r="F232" s="34"/>
      <c r="G232" s="34"/>
      <c r="H232" s="34"/>
      <c r="I232" s="34"/>
      <c r="J232" s="34"/>
    </row>
    <row r="233" spans="1:10">
      <c r="A233" s="33"/>
      <c r="C233" s="38"/>
      <c r="D233" s="34"/>
      <c r="E233" s="34"/>
      <c r="F233" s="34"/>
      <c r="G233" s="34"/>
      <c r="H233" s="34"/>
      <c r="I233" s="34"/>
      <c r="J233" s="34"/>
    </row>
    <row r="234" spans="1:10">
      <c r="A234" s="33"/>
      <c r="C234" s="38"/>
      <c r="D234" s="34"/>
      <c r="E234" s="34"/>
      <c r="F234" s="34"/>
      <c r="G234" s="34"/>
      <c r="H234" s="34"/>
      <c r="I234" s="34"/>
      <c r="J234" s="34"/>
    </row>
    <row r="235" spans="1:10">
      <c r="A235" s="33"/>
      <c r="C235" s="38"/>
      <c r="D235" s="34"/>
      <c r="E235" s="34"/>
      <c r="F235" s="34"/>
      <c r="G235" s="34"/>
      <c r="H235" s="34"/>
      <c r="I235" s="34"/>
      <c r="J235" s="34"/>
    </row>
    <row r="236" spans="1:10">
      <c r="A236" s="33"/>
      <c r="C236" s="38"/>
      <c r="D236" s="34"/>
      <c r="E236" s="34"/>
      <c r="F236" s="34"/>
      <c r="G236" s="34"/>
      <c r="H236" s="34"/>
      <c r="I236" s="34"/>
      <c r="J236" s="34"/>
    </row>
    <row r="237" spans="1:10">
      <c r="A237" s="33"/>
      <c r="C237" s="38"/>
      <c r="D237" s="34"/>
      <c r="E237" s="34"/>
      <c r="F237" s="34"/>
      <c r="G237" s="34"/>
      <c r="H237" s="34"/>
      <c r="I237" s="34"/>
      <c r="J237" s="34"/>
    </row>
    <row r="238" spans="1:10">
      <c r="A238" s="33"/>
      <c r="C238" s="38"/>
      <c r="D238" s="34"/>
      <c r="E238" s="34"/>
      <c r="F238" s="34"/>
      <c r="G238" s="34"/>
      <c r="H238" s="34"/>
      <c r="I238" s="34"/>
      <c r="J238" s="34"/>
    </row>
    <row r="239" spans="1:10">
      <c r="A239" s="33"/>
      <c r="C239" s="38"/>
      <c r="D239" s="34"/>
      <c r="E239" s="34"/>
      <c r="F239" s="34"/>
      <c r="G239" s="34"/>
      <c r="H239" s="34"/>
      <c r="I239" s="34"/>
      <c r="J239" s="34"/>
    </row>
    <row r="240" spans="1:10">
      <c r="A240" s="33"/>
      <c r="C240" s="38"/>
      <c r="D240" s="34"/>
      <c r="E240" s="34"/>
      <c r="F240" s="34"/>
      <c r="G240" s="34"/>
      <c r="H240" s="34"/>
      <c r="I240" s="34"/>
      <c r="J240" s="34"/>
    </row>
    <row r="241" spans="1:10">
      <c r="A241" s="33"/>
      <c r="C241" s="38"/>
      <c r="D241" s="34"/>
      <c r="E241" s="34"/>
      <c r="F241" s="34"/>
      <c r="G241" s="34"/>
      <c r="H241" s="34"/>
      <c r="I241" s="34"/>
      <c r="J241" s="34"/>
    </row>
    <row r="242" spans="1:10">
      <c r="A242" s="33"/>
      <c r="C242" s="38"/>
      <c r="D242" s="34"/>
      <c r="E242" s="34"/>
      <c r="F242" s="34"/>
      <c r="G242" s="34"/>
      <c r="H242" s="34"/>
      <c r="I242" s="34"/>
      <c r="J242" s="34"/>
    </row>
    <row r="243" spans="1:10">
      <c r="A243" s="33"/>
      <c r="C243" s="38"/>
      <c r="D243" s="34"/>
      <c r="E243" s="34"/>
      <c r="F243" s="34"/>
      <c r="G243" s="34"/>
      <c r="H243" s="34"/>
      <c r="I243" s="34"/>
      <c r="J243" s="34"/>
    </row>
    <row r="244" spans="1:10">
      <c r="A244" s="33"/>
      <c r="C244" s="38"/>
      <c r="D244" s="34"/>
      <c r="E244" s="34"/>
      <c r="F244" s="34"/>
      <c r="G244" s="34"/>
      <c r="H244" s="34"/>
      <c r="I244" s="34"/>
      <c r="J244" s="34"/>
    </row>
    <row r="245" spans="1:10">
      <c r="A245" s="63"/>
    </row>
    <row r="246" spans="1:10">
      <c r="A246" s="63"/>
    </row>
    <row r="247" spans="1:10">
      <c r="A247" s="63"/>
    </row>
    <row r="248" spans="1:10">
      <c r="A248" s="63"/>
    </row>
    <row r="249" spans="1:10">
      <c r="A249" s="63"/>
    </row>
    <row r="250" spans="1:10">
      <c r="A250" s="63"/>
    </row>
    <row r="251" spans="1:10">
      <c r="A251" s="63"/>
    </row>
    <row r="252" spans="1:10">
      <c r="A252" s="63"/>
    </row>
    <row r="253" spans="1:10">
      <c r="A253" s="63"/>
    </row>
    <row r="254" spans="1:10">
      <c r="A254" s="63"/>
    </row>
    <row r="255" spans="1:10">
      <c r="A255" s="63"/>
    </row>
    <row r="256" spans="1:10">
      <c r="A256" s="63"/>
    </row>
    <row r="257" spans="1:1">
      <c r="A257" s="63"/>
    </row>
    <row r="258" spans="1:1">
      <c r="A258" s="63"/>
    </row>
    <row r="259" spans="1:1">
      <c r="A259" s="63"/>
    </row>
    <row r="260" spans="1:1">
      <c r="A260" s="63"/>
    </row>
    <row r="261" spans="1:1">
      <c r="A261" s="63"/>
    </row>
    <row r="262" spans="1:1">
      <c r="A262" s="63"/>
    </row>
    <row r="263" spans="1:1">
      <c r="A263" s="63"/>
    </row>
    <row r="264" spans="1:1">
      <c r="A264" s="63"/>
    </row>
    <row r="265" spans="1:1">
      <c r="A265" s="63"/>
    </row>
    <row r="266" spans="1:1">
      <c r="A266" s="63"/>
    </row>
    <row r="267" spans="1:1">
      <c r="A267" s="63"/>
    </row>
    <row r="268" spans="1:1">
      <c r="A268" s="63"/>
    </row>
    <row r="269" spans="1:1">
      <c r="A269" s="63"/>
    </row>
    <row r="270" spans="1:1">
      <c r="A270" s="63"/>
    </row>
    <row r="271" spans="1:1">
      <c r="A271" s="63"/>
    </row>
    <row r="272" spans="1:1">
      <c r="A272" s="63"/>
    </row>
    <row r="273" spans="1:1">
      <c r="A273" s="63"/>
    </row>
    <row r="274" spans="1:1">
      <c r="A274" s="63"/>
    </row>
    <row r="275" spans="1:1">
      <c r="A275" s="63"/>
    </row>
    <row r="276" spans="1:1">
      <c r="A276" s="63"/>
    </row>
    <row r="277" spans="1:1">
      <c r="A277" s="63"/>
    </row>
    <row r="278" spans="1:1">
      <c r="A278" s="63"/>
    </row>
    <row r="279" spans="1:1">
      <c r="A279" s="63"/>
    </row>
    <row r="280" spans="1:1">
      <c r="A280" s="63"/>
    </row>
    <row r="281" spans="1:1">
      <c r="A281" s="63"/>
    </row>
    <row r="282" spans="1:1">
      <c r="A282" s="63"/>
    </row>
    <row r="283" spans="1:1">
      <c r="A283" s="63"/>
    </row>
    <row r="284" spans="1:1">
      <c r="A284" s="63"/>
    </row>
    <row r="285" spans="1:1">
      <c r="A285" s="63"/>
    </row>
    <row r="286" spans="1:1">
      <c r="A286" s="63"/>
    </row>
    <row r="287" spans="1:1">
      <c r="A287" s="63"/>
    </row>
    <row r="288" spans="1:1">
      <c r="A288" s="63"/>
    </row>
    <row r="289" spans="1:1">
      <c r="A289" s="63"/>
    </row>
    <row r="290" spans="1:1">
      <c r="A290" s="63"/>
    </row>
    <row r="291" spans="1:1">
      <c r="A291" s="63"/>
    </row>
    <row r="292" spans="1:1">
      <c r="A292" s="63"/>
    </row>
    <row r="293" spans="1:1">
      <c r="A293" s="63"/>
    </row>
    <row r="294" spans="1:1">
      <c r="A294" s="63"/>
    </row>
    <row r="295" spans="1:1">
      <c r="A295" s="63"/>
    </row>
    <row r="296" spans="1:1">
      <c r="A296" s="63"/>
    </row>
    <row r="297" spans="1:1">
      <c r="A297" s="63"/>
    </row>
    <row r="298" spans="1:1">
      <c r="A298" s="63"/>
    </row>
    <row r="299" spans="1:1">
      <c r="A299" s="63"/>
    </row>
    <row r="300" spans="1:1">
      <c r="A300" s="63"/>
    </row>
    <row r="301" spans="1:1">
      <c r="A301" s="63"/>
    </row>
    <row r="302" spans="1:1">
      <c r="A302" s="63"/>
    </row>
    <row r="303" spans="1:1">
      <c r="A303" s="63"/>
    </row>
    <row r="304" spans="1:1">
      <c r="A304" s="63"/>
    </row>
    <row r="305" spans="1:1">
      <c r="A305" s="63"/>
    </row>
    <row r="306" spans="1:1">
      <c r="A306" s="63"/>
    </row>
    <row r="307" spans="1:1">
      <c r="A307" s="63"/>
    </row>
    <row r="308" spans="1:1">
      <c r="A308" s="63"/>
    </row>
    <row r="309" spans="1:1">
      <c r="A309" s="63"/>
    </row>
    <row r="310" spans="1:1">
      <c r="A310" s="63"/>
    </row>
    <row r="311" spans="1:1">
      <c r="A311" s="63"/>
    </row>
    <row r="312" spans="1:1">
      <c r="A312" s="63"/>
    </row>
    <row r="313" spans="1:1">
      <c r="A313" s="63"/>
    </row>
    <row r="314" spans="1:1">
      <c r="A314" s="63"/>
    </row>
    <row r="315" spans="1:1">
      <c r="A315" s="63"/>
    </row>
    <row r="316" spans="1:1">
      <c r="A316" s="63"/>
    </row>
    <row r="317" spans="1:1">
      <c r="A317" s="63"/>
    </row>
    <row r="318" spans="1:1">
      <c r="A318" s="63"/>
    </row>
    <row r="319" spans="1:1">
      <c r="A319" s="63"/>
    </row>
    <row r="320" spans="1:1">
      <c r="A320" s="63"/>
    </row>
    <row r="321" spans="1:1">
      <c r="A321" s="63"/>
    </row>
    <row r="322" spans="1:1">
      <c r="A322" s="63"/>
    </row>
    <row r="323" spans="1:1">
      <c r="A323" s="63"/>
    </row>
    <row r="324" spans="1:1">
      <c r="A324" s="63"/>
    </row>
    <row r="325" spans="1:1">
      <c r="A325" s="63"/>
    </row>
    <row r="326" spans="1:1">
      <c r="A326" s="63"/>
    </row>
    <row r="327" spans="1:1">
      <c r="A327" s="63"/>
    </row>
    <row r="328" spans="1:1">
      <c r="A328" s="63"/>
    </row>
    <row r="329" spans="1:1">
      <c r="A329" s="63"/>
    </row>
    <row r="330" spans="1:1">
      <c r="A330" s="63"/>
    </row>
    <row r="331" spans="1:1">
      <c r="A331" s="63"/>
    </row>
    <row r="332" spans="1:1">
      <c r="A332" s="63"/>
    </row>
    <row r="333" spans="1:1">
      <c r="A333" s="63"/>
    </row>
    <row r="334" spans="1:1">
      <c r="A334" s="63"/>
    </row>
    <row r="335" spans="1:1">
      <c r="A335" s="63"/>
    </row>
    <row r="336" spans="1:1">
      <c r="A336" s="63"/>
    </row>
    <row r="337" spans="1:1">
      <c r="A337" s="63"/>
    </row>
    <row r="338" spans="1:1">
      <c r="A338" s="63"/>
    </row>
    <row r="339" spans="1:1">
      <c r="A339" s="63"/>
    </row>
    <row r="340" spans="1:1">
      <c r="A340" s="63"/>
    </row>
    <row r="341" spans="1:1">
      <c r="A341" s="63"/>
    </row>
    <row r="342" spans="1:1">
      <c r="A342" s="63"/>
    </row>
    <row r="343" spans="1:1">
      <c r="A343" s="63"/>
    </row>
    <row r="344" spans="1:1">
      <c r="A344" s="63"/>
    </row>
    <row r="345" spans="1:1">
      <c r="A345" s="63"/>
    </row>
    <row r="346" spans="1:1">
      <c r="A346" s="63"/>
    </row>
    <row r="347" spans="1:1">
      <c r="A347" s="63"/>
    </row>
    <row r="348" spans="1:1">
      <c r="A348" s="63"/>
    </row>
    <row r="349" spans="1:1">
      <c r="A349" s="63"/>
    </row>
    <row r="350" spans="1:1">
      <c r="A350" s="63"/>
    </row>
    <row r="351" spans="1:1">
      <c r="A351" s="63"/>
    </row>
    <row r="352" spans="1:1">
      <c r="A352" s="63"/>
    </row>
    <row r="353" spans="1:1">
      <c r="A353" s="63"/>
    </row>
    <row r="354" spans="1:1">
      <c r="A354" s="63"/>
    </row>
    <row r="355" spans="1:1">
      <c r="A355" s="63"/>
    </row>
    <row r="356" spans="1:1">
      <c r="A356" s="63"/>
    </row>
    <row r="357" spans="1:1">
      <c r="A357" s="63"/>
    </row>
    <row r="358" spans="1:1">
      <c r="A358" s="63"/>
    </row>
    <row r="359" spans="1:1">
      <c r="A359" s="63"/>
    </row>
    <row r="360" spans="1:1">
      <c r="A360" s="63"/>
    </row>
    <row r="361" spans="1:1">
      <c r="A361" s="63"/>
    </row>
    <row r="362" spans="1:1">
      <c r="A362" s="63"/>
    </row>
    <row r="363" spans="1:1">
      <c r="A363" s="63"/>
    </row>
    <row r="364" spans="1:1">
      <c r="A364" s="63"/>
    </row>
    <row r="365" spans="1:1">
      <c r="A365" s="63"/>
    </row>
    <row r="366" spans="1:1">
      <c r="A366" s="63"/>
    </row>
    <row r="367" spans="1:1">
      <c r="A367" s="63"/>
    </row>
    <row r="368" spans="1:1">
      <c r="A368" s="63"/>
    </row>
    <row r="369" spans="1:1">
      <c r="A369" s="63"/>
    </row>
    <row r="370" spans="1:1">
      <c r="A370" s="63"/>
    </row>
    <row r="371" spans="1:1">
      <c r="A371" s="63"/>
    </row>
    <row r="372" spans="1:1">
      <c r="A372" s="63"/>
    </row>
    <row r="373" spans="1:1">
      <c r="A373" s="63"/>
    </row>
    <row r="374" spans="1:1">
      <c r="A374" s="63"/>
    </row>
    <row r="375" spans="1:1">
      <c r="A375" s="63"/>
    </row>
    <row r="376" spans="1:1">
      <c r="A376" s="63"/>
    </row>
    <row r="377" spans="1:1">
      <c r="A377" s="63"/>
    </row>
    <row r="378" spans="1:1">
      <c r="A378" s="63"/>
    </row>
    <row r="379" spans="1:1">
      <c r="A379" s="63"/>
    </row>
    <row r="380" spans="1:1">
      <c r="A380" s="63"/>
    </row>
    <row r="381" spans="1:1">
      <c r="A381" s="63"/>
    </row>
    <row r="382" spans="1:1">
      <c r="A382" s="63"/>
    </row>
    <row r="383" spans="1:1">
      <c r="A383" s="63"/>
    </row>
    <row r="384" spans="1:1">
      <c r="A384" s="63"/>
    </row>
    <row r="385" spans="1:1">
      <c r="A385" s="63"/>
    </row>
    <row r="386" spans="1:1">
      <c r="A386" s="63"/>
    </row>
    <row r="387" spans="1:1">
      <c r="A387" s="63"/>
    </row>
    <row r="388" spans="1:1">
      <c r="A388" s="63"/>
    </row>
    <row r="389" spans="1:1">
      <c r="A389" s="63"/>
    </row>
    <row r="390" spans="1:1">
      <c r="A390" s="63"/>
    </row>
    <row r="391" spans="1:1">
      <c r="A391" s="63"/>
    </row>
    <row r="392" spans="1:1">
      <c r="A392" s="63"/>
    </row>
    <row r="393" spans="1:1">
      <c r="A393" s="63"/>
    </row>
    <row r="394" spans="1:1">
      <c r="A394" s="63"/>
    </row>
    <row r="395" spans="1:1">
      <c r="A395" s="63"/>
    </row>
    <row r="396" spans="1:1">
      <c r="A396" s="63"/>
    </row>
    <row r="397" spans="1:1">
      <c r="A397" s="63"/>
    </row>
    <row r="398" spans="1:1">
      <c r="A398" s="63"/>
    </row>
    <row r="399" spans="1:1">
      <c r="A399" s="63"/>
    </row>
    <row r="400" spans="1:1">
      <c r="A400" s="63"/>
    </row>
    <row r="401" spans="1:1">
      <c r="A401" s="63"/>
    </row>
    <row r="402" spans="1:1">
      <c r="A402" s="63"/>
    </row>
    <row r="403" spans="1:1">
      <c r="A403" s="63"/>
    </row>
    <row r="404" spans="1:1">
      <c r="A404" s="63"/>
    </row>
    <row r="405" spans="1:1">
      <c r="A405" s="63"/>
    </row>
    <row r="406" spans="1:1">
      <c r="A406" s="63"/>
    </row>
    <row r="407" spans="1:1">
      <c r="A407" s="63"/>
    </row>
    <row r="408" spans="1:1">
      <c r="A408" s="63"/>
    </row>
    <row r="409" spans="1:1">
      <c r="A409" s="63"/>
    </row>
    <row r="410" spans="1:1">
      <c r="A410" s="63"/>
    </row>
    <row r="411" spans="1:1">
      <c r="A411" s="63"/>
    </row>
  </sheetData>
  <protectedRanges>
    <protectedRange sqref="A26:A28" name="Диапазон4"/>
    <protectedRange sqref="A42:A44" name="Диапазон6"/>
    <protectedRange sqref="A73:A75" name="Диапазон11"/>
    <protectedRange sqref="A91:A93" name="Диапазон14"/>
    <protectedRange sqref="A108:A110" name="Диапазон19"/>
    <protectedRange sqref="A119" name="Диапазон23"/>
    <protectedRange sqref="A121:A122" name="Диапазон26"/>
    <protectedRange sqref="A126" name="Диапазон31"/>
    <protectedRange sqref="A126" name="Диапазон28"/>
    <protectedRange sqref="A133:A135" name="Диапазон33"/>
  </protectedRanges>
  <mergeCells count="17">
    <mergeCell ref="D5:D6"/>
    <mergeCell ref="A3:K3"/>
    <mergeCell ref="C186:F186"/>
    <mergeCell ref="H186:J186"/>
    <mergeCell ref="K5:K6"/>
    <mergeCell ref="A8:K8"/>
    <mergeCell ref="A158:K158"/>
    <mergeCell ref="A164:K164"/>
    <mergeCell ref="B5:B6"/>
    <mergeCell ref="A5:A6"/>
    <mergeCell ref="C5:C6"/>
    <mergeCell ref="G5:J5"/>
    <mergeCell ref="A173:K173"/>
    <mergeCell ref="C185:F185"/>
    <mergeCell ref="H185:J185"/>
    <mergeCell ref="E5:E6"/>
    <mergeCell ref="F5:F6"/>
  </mergeCells>
  <phoneticPr fontId="0" type="noConversion"/>
  <pageMargins left="0.35433070866141736" right="0.15748031496062992" top="0.46" bottom="0.15748031496062992" header="0.17" footer="0.11811023622047245"/>
  <pageSetup paperSize="9" scale="39" orientation="portrait" r:id="rId1"/>
  <headerFooter alignWithMargins="0">
    <oddHeader xml:space="preserve">&amp;C&amp;"Times New Roman,обычный"&amp;16 
&amp;18 5&amp;R&amp;"Times New Roman,обычный"&amp;14 
Продовження додатка 1
</oddHeader>
  </headerFooter>
  <rowBreaks count="1" manualBreakCount="1">
    <brk id="93" max="10" man="1"/>
  </rowBreaks>
  <ignoredErrors>
    <ignoredError sqref="F151 F172 F181 F29:F31 F46:F50 F77:F80 F95:F98 F111:F112 F115 F120 F123 F127:F128 F136:F137 F165:F169 F55:F58 F65:F66 F82 F153 F156:F15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L206"/>
  <sheetViews>
    <sheetView view="pageBreakPreview" topLeftCell="A25" zoomScale="50" zoomScaleNormal="65" zoomScaleSheetLayoutView="50" workbookViewId="0">
      <selection activeCell="F41" sqref="F41"/>
    </sheetView>
  </sheetViews>
  <sheetFormatPr defaultColWidth="77.88671875" defaultRowHeight="18" outlineLevelRow="1"/>
  <cols>
    <col min="1" max="1" width="84.88671875" style="57" customWidth="1"/>
    <col min="2" max="2" width="15.33203125" style="60" customWidth="1"/>
    <col min="3" max="5" width="15.88671875" style="60" customWidth="1"/>
    <col min="6" max="6" width="15.88671875" style="57" customWidth="1"/>
    <col min="7" max="10" width="14.109375" style="57" customWidth="1"/>
    <col min="11" max="11" width="10" style="57" customWidth="1"/>
    <col min="12" max="12" width="9.5546875" style="57" customWidth="1"/>
    <col min="13" max="255" width="9.109375" style="57" customWidth="1"/>
    <col min="256" max="16384" width="77.88671875" style="57"/>
  </cols>
  <sheetData>
    <row r="1" spans="1:10">
      <c r="A1" s="220" t="s">
        <v>195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4.25" customHeight="1" outlineLevel="1">
      <c r="A2" s="56"/>
      <c r="B2" s="66"/>
      <c r="C2" s="56"/>
      <c r="D2" s="56"/>
      <c r="E2" s="56"/>
      <c r="F2" s="56"/>
      <c r="G2" s="56"/>
      <c r="H2" s="56"/>
      <c r="I2" s="56"/>
      <c r="J2" s="56"/>
    </row>
    <row r="3" spans="1:10" ht="38.25" customHeight="1">
      <c r="A3" s="203" t="s">
        <v>316</v>
      </c>
      <c r="B3" s="221" t="s">
        <v>18</v>
      </c>
      <c r="C3" s="221" t="s">
        <v>35</v>
      </c>
      <c r="D3" s="221" t="s">
        <v>43</v>
      </c>
      <c r="E3" s="219" t="s">
        <v>207</v>
      </c>
      <c r="F3" s="204" t="s">
        <v>24</v>
      </c>
      <c r="G3" s="204" t="s">
        <v>233</v>
      </c>
      <c r="H3" s="204"/>
      <c r="I3" s="204"/>
      <c r="J3" s="204"/>
    </row>
    <row r="4" spans="1:10" ht="50.25" customHeight="1">
      <c r="A4" s="203"/>
      <c r="B4" s="221"/>
      <c r="C4" s="221"/>
      <c r="D4" s="221"/>
      <c r="E4" s="219"/>
      <c r="F4" s="204"/>
      <c r="G4" s="17" t="s">
        <v>234</v>
      </c>
      <c r="H4" s="17" t="s">
        <v>235</v>
      </c>
      <c r="I4" s="17" t="s">
        <v>236</v>
      </c>
      <c r="J4" s="17" t="s">
        <v>84</v>
      </c>
    </row>
    <row r="5" spans="1:10" ht="18" customHeight="1">
      <c r="A5" s="64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  <c r="H5" s="65">
        <v>8</v>
      </c>
      <c r="I5" s="65">
        <v>9</v>
      </c>
      <c r="J5" s="65">
        <v>10</v>
      </c>
    </row>
    <row r="6" spans="1:10" ht="24.9" customHeight="1">
      <c r="A6" s="222" t="s">
        <v>191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0" ht="42.75" customHeight="1">
      <c r="A7" s="58" t="s">
        <v>66</v>
      </c>
      <c r="B7" s="8">
        <v>2000</v>
      </c>
      <c r="C7" s="141">
        <v>-327</v>
      </c>
      <c r="D7" s="141">
        <v>-140</v>
      </c>
      <c r="E7" s="141">
        <v>-503</v>
      </c>
      <c r="F7" s="141">
        <f>SUM(G7:J7)</f>
        <v>-503</v>
      </c>
      <c r="G7" s="141">
        <v>-333</v>
      </c>
      <c r="H7" s="141">
        <v>-90</v>
      </c>
      <c r="I7" s="141">
        <v>-60</v>
      </c>
      <c r="J7" s="141">
        <v>-20</v>
      </c>
    </row>
    <row r="8" spans="1:10" ht="20.100000000000001" customHeight="1">
      <c r="A8" s="58" t="s">
        <v>253</v>
      </c>
      <c r="B8" s="8">
        <v>2010</v>
      </c>
      <c r="C8" s="141" t="s">
        <v>414</v>
      </c>
      <c r="D8" s="141">
        <v>-28</v>
      </c>
      <c r="E8" s="141" t="s">
        <v>414</v>
      </c>
      <c r="F8" s="141">
        <f t="shared" ref="F8:F52" si="0">SUM(G8:J8)</f>
        <v>-28</v>
      </c>
      <c r="G8" s="141">
        <v>-6</v>
      </c>
      <c r="H8" s="141">
        <v>-8</v>
      </c>
      <c r="I8" s="141">
        <v>-8</v>
      </c>
      <c r="J8" s="141">
        <v>-6</v>
      </c>
    </row>
    <row r="9" spans="1:10" ht="38.25" customHeight="1">
      <c r="A9" s="9" t="s">
        <v>254</v>
      </c>
      <c r="B9" s="8">
        <v>2011</v>
      </c>
      <c r="C9" s="141" t="s">
        <v>414</v>
      </c>
      <c r="D9" s="141">
        <v>-28</v>
      </c>
      <c r="E9" s="141" t="s">
        <v>414</v>
      </c>
      <c r="F9" s="141">
        <f>SUM(G9:J9)</f>
        <v>-28</v>
      </c>
      <c r="G9" s="141">
        <v>-6</v>
      </c>
      <c r="H9" s="141">
        <v>-8</v>
      </c>
      <c r="I9" s="141">
        <v>-8</v>
      </c>
      <c r="J9" s="141">
        <v>-6</v>
      </c>
    </row>
    <row r="10" spans="1:10" ht="38.25" customHeight="1">
      <c r="A10" s="9" t="s">
        <v>333</v>
      </c>
      <c r="B10" s="8">
        <v>2012</v>
      </c>
      <c r="C10" s="141" t="s">
        <v>414</v>
      </c>
      <c r="D10" s="141" t="s">
        <v>414</v>
      </c>
      <c r="E10" s="141" t="s">
        <v>414</v>
      </c>
      <c r="F10" s="141">
        <f>SUM(G10:J10)</f>
        <v>0</v>
      </c>
      <c r="G10" s="141" t="s">
        <v>414</v>
      </c>
      <c r="H10" s="141" t="s">
        <v>414</v>
      </c>
      <c r="I10" s="141" t="s">
        <v>414</v>
      </c>
      <c r="J10" s="141" t="s">
        <v>414</v>
      </c>
    </row>
    <row r="11" spans="1:10" ht="20.100000000000001" customHeight="1">
      <c r="A11" s="9" t="s">
        <v>216</v>
      </c>
      <c r="B11" s="8" t="s">
        <v>269</v>
      </c>
      <c r="C11" s="141" t="s">
        <v>414</v>
      </c>
      <c r="D11" s="141" t="s">
        <v>414</v>
      </c>
      <c r="E11" s="141" t="s">
        <v>414</v>
      </c>
      <c r="F11" s="141">
        <f>SUM(G11:J11)</f>
        <v>0</v>
      </c>
      <c r="G11" s="141" t="s">
        <v>414</v>
      </c>
      <c r="H11" s="141" t="s">
        <v>414</v>
      </c>
      <c r="I11" s="141" t="s">
        <v>414</v>
      </c>
      <c r="J11" s="141" t="s">
        <v>414</v>
      </c>
    </row>
    <row r="12" spans="1:10" ht="20.100000000000001" customHeight="1">
      <c r="A12" s="9" t="s">
        <v>239</v>
      </c>
      <c r="B12" s="8">
        <v>2020</v>
      </c>
      <c r="C12" s="141"/>
      <c r="D12" s="141"/>
      <c r="E12" s="141"/>
      <c r="F12" s="141">
        <f t="shared" si="0"/>
        <v>0</v>
      </c>
      <c r="G12" s="141"/>
      <c r="H12" s="141"/>
      <c r="I12" s="141"/>
      <c r="J12" s="141"/>
    </row>
    <row r="13" spans="1:10" s="59" customFormat="1" ht="20.100000000000001" customHeight="1">
      <c r="A13" s="58" t="s">
        <v>80</v>
      </c>
      <c r="B13" s="8">
        <v>2030</v>
      </c>
      <c r="C13" s="141" t="s">
        <v>414</v>
      </c>
      <c r="D13" s="141" t="s">
        <v>414</v>
      </c>
      <c r="E13" s="141" t="s">
        <v>414</v>
      </c>
      <c r="F13" s="141">
        <f t="shared" si="0"/>
        <v>0</v>
      </c>
      <c r="G13" s="141" t="s">
        <v>414</v>
      </c>
      <c r="H13" s="141" t="s">
        <v>414</v>
      </c>
      <c r="I13" s="141" t="s">
        <v>414</v>
      </c>
      <c r="J13" s="141" t="s">
        <v>414</v>
      </c>
    </row>
    <row r="14" spans="1:10" ht="20.100000000000001" customHeight="1">
      <c r="A14" s="58" t="s">
        <v>165</v>
      </c>
      <c r="B14" s="8">
        <v>2031</v>
      </c>
      <c r="C14" s="141" t="s">
        <v>414</v>
      </c>
      <c r="D14" s="141" t="s">
        <v>414</v>
      </c>
      <c r="E14" s="141" t="s">
        <v>414</v>
      </c>
      <c r="F14" s="141">
        <f t="shared" si="0"/>
        <v>0</v>
      </c>
      <c r="G14" s="141" t="s">
        <v>414</v>
      </c>
      <c r="H14" s="141" t="s">
        <v>414</v>
      </c>
      <c r="I14" s="141" t="s">
        <v>414</v>
      </c>
      <c r="J14" s="141" t="s">
        <v>414</v>
      </c>
    </row>
    <row r="15" spans="1:10" ht="20.100000000000001" customHeight="1">
      <c r="A15" s="153"/>
      <c r="B15" s="8"/>
      <c r="C15" s="141"/>
      <c r="D15" s="141"/>
      <c r="E15" s="141"/>
      <c r="F15" s="141"/>
      <c r="G15" s="141"/>
      <c r="H15" s="141"/>
      <c r="I15" s="141"/>
      <c r="J15" s="141"/>
    </row>
    <row r="16" spans="1:10" ht="20.100000000000001" customHeight="1">
      <c r="A16" s="58" t="s">
        <v>30</v>
      </c>
      <c r="B16" s="8">
        <v>2040</v>
      </c>
      <c r="C16" s="141" t="s">
        <v>414</v>
      </c>
      <c r="D16" s="141" t="s">
        <v>414</v>
      </c>
      <c r="E16" s="141" t="s">
        <v>414</v>
      </c>
      <c r="F16" s="141">
        <f t="shared" si="0"/>
        <v>0</v>
      </c>
      <c r="G16" s="141" t="s">
        <v>414</v>
      </c>
      <c r="H16" s="141" t="s">
        <v>414</v>
      </c>
      <c r="I16" s="141" t="s">
        <v>414</v>
      </c>
      <c r="J16" s="141" t="s">
        <v>414</v>
      </c>
    </row>
    <row r="17" spans="1:10" ht="20.100000000000001" customHeight="1">
      <c r="A17" s="58" t="s">
        <v>141</v>
      </c>
      <c r="B17" s="8">
        <v>2050</v>
      </c>
      <c r="C17" s="141" t="s">
        <v>414</v>
      </c>
      <c r="D17" s="141" t="s">
        <v>414</v>
      </c>
      <c r="E17" s="141" t="s">
        <v>414</v>
      </c>
      <c r="F17" s="141">
        <f t="shared" si="0"/>
        <v>0</v>
      </c>
      <c r="G17" s="141" t="s">
        <v>414</v>
      </c>
      <c r="H17" s="141" t="s">
        <v>414</v>
      </c>
      <c r="I17" s="141" t="s">
        <v>414</v>
      </c>
      <c r="J17" s="141" t="s">
        <v>414</v>
      </c>
    </row>
    <row r="18" spans="1:10" ht="20.100000000000001" customHeight="1">
      <c r="A18" s="153"/>
      <c r="B18" s="154" t="s">
        <v>526</v>
      </c>
      <c r="C18" s="141"/>
      <c r="D18" s="141"/>
      <c r="E18" s="141"/>
      <c r="F18" s="141"/>
      <c r="G18" s="141"/>
      <c r="H18" s="141"/>
      <c r="I18" s="141"/>
      <c r="J18" s="141"/>
    </row>
    <row r="19" spans="1:10" ht="20.100000000000001" customHeight="1">
      <c r="A19" s="153"/>
      <c r="B19" s="154" t="s">
        <v>527</v>
      </c>
      <c r="C19" s="141"/>
      <c r="D19" s="141"/>
      <c r="E19" s="141"/>
      <c r="F19" s="141"/>
      <c r="G19" s="141"/>
      <c r="H19" s="141"/>
      <c r="I19" s="141"/>
      <c r="J19" s="141"/>
    </row>
    <row r="20" spans="1:10" ht="20.100000000000001" customHeight="1">
      <c r="A20" s="153"/>
      <c r="B20" s="154" t="s">
        <v>528</v>
      </c>
      <c r="C20" s="141"/>
      <c r="D20" s="141"/>
      <c r="E20" s="141"/>
      <c r="F20" s="141"/>
      <c r="G20" s="141"/>
      <c r="H20" s="141"/>
      <c r="I20" s="141"/>
      <c r="J20" s="141"/>
    </row>
    <row r="21" spans="1:10" ht="20.100000000000001" customHeight="1">
      <c r="A21" s="58" t="s">
        <v>142</v>
      </c>
      <c r="B21" s="8">
        <v>2060</v>
      </c>
      <c r="C21" s="141" t="s">
        <v>414</v>
      </c>
      <c r="D21" s="141" t="s">
        <v>414</v>
      </c>
      <c r="E21" s="141" t="s">
        <v>414</v>
      </c>
      <c r="F21" s="141">
        <f t="shared" si="0"/>
        <v>0</v>
      </c>
      <c r="G21" s="141" t="s">
        <v>414</v>
      </c>
      <c r="H21" s="141" t="s">
        <v>414</v>
      </c>
      <c r="I21" s="141" t="s">
        <v>414</v>
      </c>
      <c r="J21" s="141" t="s">
        <v>414</v>
      </c>
    </row>
    <row r="22" spans="1:10" ht="20.100000000000001" customHeight="1">
      <c r="A22" s="153"/>
      <c r="B22" s="154" t="s">
        <v>529</v>
      </c>
      <c r="C22" s="141"/>
      <c r="D22" s="141"/>
      <c r="E22" s="141"/>
      <c r="F22" s="141"/>
      <c r="G22" s="141"/>
      <c r="H22" s="141"/>
      <c r="I22" s="141"/>
      <c r="J22" s="141"/>
    </row>
    <row r="23" spans="1:10" ht="20.100000000000001" customHeight="1">
      <c r="A23" s="153"/>
      <c r="B23" s="154" t="s">
        <v>530</v>
      </c>
      <c r="C23" s="141"/>
      <c r="D23" s="141"/>
      <c r="E23" s="141"/>
      <c r="F23" s="141"/>
      <c r="G23" s="141"/>
      <c r="H23" s="141"/>
      <c r="I23" s="141"/>
      <c r="J23" s="141"/>
    </row>
    <row r="24" spans="1:10" ht="20.100000000000001" customHeight="1">
      <c r="A24" s="153"/>
      <c r="B24" s="154" t="s">
        <v>531</v>
      </c>
      <c r="C24" s="141"/>
      <c r="D24" s="141"/>
      <c r="E24" s="141"/>
      <c r="F24" s="141"/>
      <c r="G24" s="141"/>
      <c r="H24" s="141"/>
      <c r="I24" s="141"/>
      <c r="J24" s="141"/>
    </row>
    <row r="25" spans="1:10" ht="42.75" customHeight="1">
      <c r="A25" s="73" t="s">
        <v>67</v>
      </c>
      <c r="B25" s="140">
        <v>2070</v>
      </c>
      <c r="C25" s="142">
        <f>SUM(C7,C8,C12,C13,C16,C17,C21)+'I. Формування фін. рез.'!C154</f>
        <v>-502.70000000000005</v>
      </c>
      <c r="D25" s="142">
        <f>SUM(D7,D8,D12,D13,D16,D17,D21)+'I. Формування фін. рез.'!D154</f>
        <v>15.699999999999989</v>
      </c>
      <c r="E25" s="142">
        <f>SUM(E7,E8,E12,E13,E16,E17,E21)+'I. Формування фін. рез.'!E154</f>
        <v>-502</v>
      </c>
      <c r="F25" s="142">
        <f t="shared" si="0"/>
        <v>-342</v>
      </c>
      <c r="G25" s="142">
        <f>SUM(G7,G8,G12,G13,G16,G17,G21)+'I. Формування фін. рез.'!G154</f>
        <v>-298</v>
      </c>
      <c r="H25" s="142">
        <f>SUM(H7,H8,H12,H13,H16,H17,H21)+'I. Формування фін. рез.'!H154</f>
        <v>-42</v>
      </c>
      <c r="I25" s="142">
        <f>SUM(I7,I8,I12,I13,I16,I17,I21)+'I. Формування фін. рез.'!I154</f>
        <v>-15</v>
      </c>
      <c r="J25" s="142">
        <f>SUM(J7,J8,J12,J13,J16,J17,J21)+'I. Формування фін. рез.'!J154</f>
        <v>13</v>
      </c>
    </row>
    <row r="26" spans="1:10" ht="20.100000000000001" customHeight="1">
      <c r="A26" s="222" t="s">
        <v>192</v>
      </c>
      <c r="B26" s="222"/>
      <c r="C26" s="222"/>
      <c r="D26" s="222"/>
      <c r="E26" s="222"/>
      <c r="F26" s="222"/>
      <c r="G26" s="222"/>
      <c r="H26" s="222"/>
      <c r="I26" s="222"/>
      <c r="J26" s="222"/>
    </row>
    <row r="27" spans="1:10" ht="24" customHeight="1">
      <c r="A27" s="58" t="s">
        <v>253</v>
      </c>
      <c r="B27" s="8">
        <v>2100</v>
      </c>
      <c r="C27" s="157">
        <f>SUM(C28:C29)</f>
        <v>0</v>
      </c>
      <c r="D27" s="157">
        <f>SUM(D28:D29)</f>
        <v>28</v>
      </c>
      <c r="E27" s="157">
        <f>SUM(E28:E29)</f>
        <v>0</v>
      </c>
      <c r="F27" s="141">
        <f>SUM(G27:J27)</f>
        <v>28</v>
      </c>
      <c r="G27" s="157">
        <f>SUM(G28:G29)</f>
        <v>6</v>
      </c>
      <c r="H27" s="157">
        <f>SUM(H28:H29)</f>
        <v>8</v>
      </c>
      <c r="I27" s="157">
        <f>SUM(I28:I29)</f>
        <v>8</v>
      </c>
      <c r="J27" s="157">
        <f>SUM(J28:J29)</f>
        <v>6</v>
      </c>
    </row>
    <row r="28" spans="1:10" ht="39" customHeight="1">
      <c r="A28" s="9" t="s">
        <v>254</v>
      </c>
      <c r="B28" s="8">
        <v>2101</v>
      </c>
      <c r="C28" s="157"/>
      <c r="D28" s="157">
        <v>28</v>
      </c>
      <c r="E28" s="157"/>
      <c r="F28" s="141">
        <f t="shared" si="0"/>
        <v>28</v>
      </c>
      <c r="G28" s="157">
        <v>6</v>
      </c>
      <c r="H28" s="157">
        <v>8</v>
      </c>
      <c r="I28" s="157">
        <v>8</v>
      </c>
      <c r="J28" s="157">
        <v>6</v>
      </c>
    </row>
    <row r="29" spans="1:10" ht="57" customHeight="1">
      <c r="A29" s="9" t="s">
        <v>362</v>
      </c>
      <c r="B29" s="8">
        <v>2102</v>
      </c>
      <c r="C29" s="157"/>
      <c r="D29" s="157"/>
      <c r="E29" s="157"/>
      <c r="F29" s="141">
        <f t="shared" si="0"/>
        <v>0</v>
      </c>
      <c r="G29" s="157"/>
      <c r="H29" s="157"/>
      <c r="I29" s="157"/>
      <c r="J29" s="157"/>
    </row>
    <row r="30" spans="1:10" s="59" customFormat="1" ht="23.25" customHeight="1">
      <c r="A30" s="58" t="s">
        <v>194</v>
      </c>
      <c r="B30" s="65">
        <v>2110</v>
      </c>
      <c r="C30" s="157"/>
      <c r="D30" s="157">
        <v>40.299999999999997</v>
      </c>
      <c r="E30" s="157"/>
      <c r="F30" s="141">
        <f t="shared" si="0"/>
        <v>41</v>
      </c>
      <c r="G30" s="157">
        <v>9</v>
      </c>
      <c r="H30" s="157">
        <v>12</v>
      </c>
      <c r="I30" s="157">
        <v>12</v>
      </c>
      <c r="J30" s="157">
        <v>8</v>
      </c>
    </row>
    <row r="31" spans="1:10" ht="42.75" customHeight="1">
      <c r="A31" s="58" t="s">
        <v>392</v>
      </c>
      <c r="B31" s="65">
        <v>2120</v>
      </c>
      <c r="C31" s="157">
        <v>252</v>
      </c>
      <c r="D31" s="157">
        <v>229</v>
      </c>
      <c r="E31" s="157">
        <v>220</v>
      </c>
      <c r="F31" s="141">
        <f t="shared" si="0"/>
        <v>240</v>
      </c>
      <c r="G31" s="157">
        <v>60</v>
      </c>
      <c r="H31" s="157">
        <v>60</v>
      </c>
      <c r="I31" s="157">
        <v>60</v>
      </c>
      <c r="J31" s="157">
        <v>60</v>
      </c>
    </row>
    <row r="32" spans="1:10" ht="42.75" customHeight="1">
      <c r="A32" s="58" t="s">
        <v>393</v>
      </c>
      <c r="B32" s="65">
        <v>2130</v>
      </c>
      <c r="C32" s="157" t="s">
        <v>414</v>
      </c>
      <c r="D32" s="157" t="s">
        <v>414</v>
      </c>
      <c r="E32" s="157" t="s">
        <v>414</v>
      </c>
      <c r="F32" s="141">
        <f>SUM(G32:J32)</f>
        <v>0</v>
      </c>
      <c r="G32" s="157" t="s">
        <v>414</v>
      </c>
      <c r="H32" s="157" t="s">
        <v>414</v>
      </c>
      <c r="I32" s="157" t="s">
        <v>414</v>
      </c>
      <c r="J32" s="157" t="s">
        <v>414</v>
      </c>
    </row>
    <row r="33" spans="1:11" s="61" customFormat="1" ht="42.75" customHeight="1">
      <c r="A33" s="73" t="s">
        <v>292</v>
      </c>
      <c r="B33" s="116">
        <v>2140</v>
      </c>
      <c r="C33" s="157">
        <f>SUM(C34:C38,C41,C46)</f>
        <v>308.5</v>
      </c>
      <c r="D33" s="157">
        <f>SUM(D34:D38,D41,D46)</f>
        <v>337</v>
      </c>
      <c r="E33" s="157">
        <f>SUM(E34:E38,E41,E46)</f>
        <v>329</v>
      </c>
      <c r="F33" s="142">
        <f t="shared" si="0"/>
        <v>401</v>
      </c>
      <c r="G33" s="157">
        <f>SUM(G34:G38,G41,G46)</f>
        <v>100.3</v>
      </c>
      <c r="H33" s="157">
        <f>SUM(H34:H38,H41,H46)</f>
        <v>100.19999999999999</v>
      </c>
      <c r="I33" s="157">
        <f>SUM(I34:I38,I41,I46)</f>
        <v>100.19999999999999</v>
      </c>
      <c r="J33" s="157">
        <f>SUM(J34:J38,J41,J46)</f>
        <v>100.3</v>
      </c>
      <c r="K33" s="57"/>
    </row>
    <row r="34" spans="1:11" ht="20.100000000000001" customHeight="1">
      <c r="A34" s="58" t="s">
        <v>102</v>
      </c>
      <c r="B34" s="65">
        <v>2141</v>
      </c>
      <c r="C34" s="157"/>
      <c r="D34" s="157"/>
      <c r="E34" s="157"/>
      <c r="F34" s="141">
        <f t="shared" si="0"/>
        <v>0</v>
      </c>
      <c r="G34" s="157"/>
      <c r="H34" s="157"/>
      <c r="I34" s="157"/>
      <c r="J34" s="157"/>
    </row>
    <row r="35" spans="1:11" ht="20.100000000000001" customHeight="1">
      <c r="A35" s="58" t="s">
        <v>129</v>
      </c>
      <c r="B35" s="65">
        <v>2142</v>
      </c>
      <c r="C35" s="157"/>
      <c r="D35" s="157"/>
      <c r="E35" s="157"/>
      <c r="F35" s="141">
        <f t="shared" si="0"/>
        <v>0</v>
      </c>
      <c r="G35" s="157"/>
      <c r="H35" s="157"/>
      <c r="I35" s="157"/>
      <c r="J35" s="157"/>
    </row>
    <row r="36" spans="1:11" ht="20.100000000000001" customHeight="1">
      <c r="A36" s="58" t="s">
        <v>120</v>
      </c>
      <c r="B36" s="65">
        <v>2143</v>
      </c>
      <c r="C36" s="157"/>
      <c r="D36" s="157"/>
      <c r="E36" s="157"/>
      <c r="F36" s="141">
        <f t="shared" si="0"/>
        <v>0</v>
      </c>
      <c r="G36" s="157"/>
      <c r="H36" s="157"/>
      <c r="I36" s="157"/>
      <c r="J36" s="157"/>
    </row>
    <row r="37" spans="1:11" ht="20.100000000000001" customHeight="1">
      <c r="A37" s="58" t="s">
        <v>100</v>
      </c>
      <c r="B37" s="65">
        <v>2144</v>
      </c>
      <c r="C37" s="157">
        <v>51.3</v>
      </c>
      <c r="D37" s="157">
        <v>88</v>
      </c>
      <c r="E37" s="157">
        <v>70</v>
      </c>
      <c r="F37" s="141">
        <f t="shared" si="0"/>
        <v>72</v>
      </c>
      <c r="G37" s="157">
        <v>18</v>
      </c>
      <c r="H37" s="157">
        <v>18</v>
      </c>
      <c r="I37" s="157">
        <v>18</v>
      </c>
      <c r="J37" s="157">
        <v>18</v>
      </c>
    </row>
    <row r="38" spans="1:11" s="59" customFormat="1" ht="20.100000000000001" customHeight="1">
      <c r="A38" s="58" t="s">
        <v>214</v>
      </c>
      <c r="B38" s="65">
        <v>2145</v>
      </c>
      <c r="C38" s="157">
        <f>SUM(C39:C40)</f>
        <v>0</v>
      </c>
      <c r="D38" s="157">
        <f>SUM(D39:D40)</f>
        <v>0</v>
      </c>
      <c r="E38" s="157">
        <f>SUM(E39:E40)</f>
        <v>0</v>
      </c>
      <c r="F38" s="141">
        <f t="shared" si="0"/>
        <v>0</v>
      </c>
      <c r="G38" s="157">
        <f>SUM(G39:G40)</f>
        <v>0</v>
      </c>
      <c r="H38" s="157">
        <f>SUM(H39:H40)</f>
        <v>0</v>
      </c>
      <c r="I38" s="157">
        <f>SUM(I39:I40)</f>
        <v>0</v>
      </c>
      <c r="J38" s="157">
        <f>SUM(J39:J40)</f>
        <v>0</v>
      </c>
    </row>
    <row r="39" spans="1:11" ht="42.75" customHeight="1">
      <c r="A39" s="58" t="s">
        <v>310</v>
      </c>
      <c r="B39" s="65" t="s">
        <v>270</v>
      </c>
      <c r="C39" s="157"/>
      <c r="D39" s="157"/>
      <c r="E39" s="157"/>
      <c r="F39" s="141">
        <f t="shared" si="0"/>
        <v>0</v>
      </c>
      <c r="G39" s="157"/>
      <c r="H39" s="157"/>
      <c r="I39" s="157"/>
      <c r="J39" s="157"/>
    </row>
    <row r="40" spans="1:11" ht="20.100000000000001" customHeight="1">
      <c r="A40" s="58" t="s">
        <v>31</v>
      </c>
      <c r="B40" s="65" t="s">
        <v>271</v>
      </c>
      <c r="C40" s="157"/>
      <c r="D40" s="157"/>
      <c r="E40" s="157"/>
      <c r="F40" s="141">
        <f t="shared" si="0"/>
        <v>0</v>
      </c>
      <c r="G40" s="157"/>
      <c r="H40" s="157"/>
      <c r="I40" s="157"/>
      <c r="J40" s="157"/>
    </row>
    <row r="41" spans="1:11" s="59" customFormat="1" ht="20.100000000000001" customHeight="1">
      <c r="A41" s="73" t="s">
        <v>144</v>
      </c>
      <c r="B41" s="116">
        <v>2146</v>
      </c>
      <c r="C41" s="157">
        <f>SUM(C42:C45)</f>
        <v>246.20000000000002</v>
      </c>
      <c r="D41" s="157">
        <f>SUM(D42:D45)</f>
        <v>241</v>
      </c>
      <c r="E41" s="157">
        <f>SUM(E42:E45)</f>
        <v>241</v>
      </c>
      <c r="F41" s="141">
        <f t="shared" si="0"/>
        <v>309</v>
      </c>
      <c r="G41" s="157">
        <f>SUM(G42:G45)</f>
        <v>77.3</v>
      </c>
      <c r="H41" s="157">
        <f>SUM(H42:H45)</f>
        <v>77.199999999999989</v>
      </c>
      <c r="I41" s="157">
        <f>SUM(I42:I45)</f>
        <v>77.199999999999989</v>
      </c>
      <c r="J41" s="157">
        <f>SUM(J42:J45)</f>
        <v>77.3</v>
      </c>
    </row>
    <row r="42" spans="1:11" s="59" customFormat="1" ht="20.100000000000001" customHeight="1">
      <c r="A42" s="153" t="s">
        <v>532</v>
      </c>
      <c r="B42" s="155" t="s">
        <v>533</v>
      </c>
      <c r="C42" s="157">
        <v>243.9</v>
      </c>
      <c r="D42" s="157">
        <v>240</v>
      </c>
      <c r="E42" s="157">
        <v>240</v>
      </c>
      <c r="F42" s="141">
        <f t="shared" si="0"/>
        <v>300</v>
      </c>
      <c r="G42" s="157">
        <v>75</v>
      </c>
      <c r="H42" s="157">
        <v>75</v>
      </c>
      <c r="I42" s="157">
        <v>75</v>
      </c>
      <c r="J42" s="157">
        <v>75</v>
      </c>
    </row>
    <row r="43" spans="1:11" s="59" customFormat="1" ht="20.100000000000001" customHeight="1">
      <c r="A43" s="153" t="s">
        <v>534</v>
      </c>
      <c r="B43" s="155" t="s">
        <v>535</v>
      </c>
      <c r="C43" s="157"/>
      <c r="D43" s="157"/>
      <c r="E43" s="157"/>
      <c r="F43" s="141">
        <v>8</v>
      </c>
      <c r="G43" s="157">
        <v>2</v>
      </c>
      <c r="H43" s="157">
        <v>2</v>
      </c>
      <c r="I43" s="157">
        <v>2</v>
      </c>
      <c r="J43" s="157">
        <v>2</v>
      </c>
    </row>
    <row r="44" spans="1:11" s="59" customFormat="1" ht="20.100000000000001" customHeight="1">
      <c r="A44" s="153" t="s">
        <v>597</v>
      </c>
      <c r="B44" s="155" t="s">
        <v>536</v>
      </c>
      <c r="C44" s="157">
        <v>1.9</v>
      </c>
      <c r="D44" s="157">
        <v>0.5</v>
      </c>
      <c r="E44" s="157">
        <v>0.5</v>
      </c>
      <c r="F44" s="173">
        <v>0.5</v>
      </c>
      <c r="G44" s="157">
        <v>0.1</v>
      </c>
      <c r="H44" s="157">
        <v>0.1</v>
      </c>
      <c r="I44" s="157">
        <v>0.1</v>
      </c>
      <c r="J44" s="157">
        <v>0.2</v>
      </c>
    </row>
    <row r="45" spans="1:11" s="59" customFormat="1" ht="20.100000000000001" customHeight="1">
      <c r="A45" s="153" t="s">
        <v>598</v>
      </c>
      <c r="B45" s="155" t="s">
        <v>537</v>
      </c>
      <c r="C45" s="157">
        <v>0.4</v>
      </c>
      <c r="D45" s="157">
        <v>0.5</v>
      </c>
      <c r="E45" s="157">
        <v>0.5</v>
      </c>
      <c r="F45" s="173">
        <f t="shared" si="0"/>
        <v>0.5</v>
      </c>
      <c r="G45" s="157">
        <v>0.2</v>
      </c>
      <c r="H45" s="157">
        <v>0.1</v>
      </c>
      <c r="I45" s="157">
        <v>0.1</v>
      </c>
      <c r="J45" s="157">
        <v>0.1</v>
      </c>
    </row>
    <row r="46" spans="1:11" ht="20.100000000000001" customHeight="1">
      <c r="A46" s="73" t="s">
        <v>108</v>
      </c>
      <c r="B46" s="116">
        <v>2147</v>
      </c>
      <c r="C46" s="157">
        <f>SUM(C47:C50)</f>
        <v>11</v>
      </c>
      <c r="D46" s="157">
        <f>SUM(D47:D50)</f>
        <v>8</v>
      </c>
      <c r="E46" s="157">
        <f>SUM(E47:E50)</f>
        <v>18</v>
      </c>
      <c r="F46" s="141">
        <f t="shared" si="0"/>
        <v>20</v>
      </c>
      <c r="G46" s="157">
        <f>SUM(G47:G50)</f>
        <v>5</v>
      </c>
      <c r="H46" s="157">
        <f>SUM(H47:H50)</f>
        <v>5</v>
      </c>
      <c r="I46" s="157">
        <f>SUM(I47:I50)</f>
        <v>5</v>
      </c>
      <c r="J46" s="157">
        <f>SUM(J47:J50)</f>
        <v>5</v>
      </c>
    </row>
    <row r="47" spans="1:11" ht="20.100000000000001" customHeight="1">
      <c r="A47" s="153" t="s">
        <v>538</v>
      </c>
      <c r="B47" s="156" t="s">
        <v>539</v>
      </c>
      <c r="C47" s="157">
        <v>3</v>
      </c>
      <c r="D47" s="157">
        <v>8</v>
      </c>
      <c r="E47" s="157">
        <v>8</v>
      </c>
      <c r="F47" s="141">
        <v>8</v>
      </c>
      <c r="G47" s="157">
        <v>2</v>
      </c>
      <c r="H47" s="157">
        <v>2</v>
      </c>
      <c r="I47" s="157">
        <v>2</v>
      </c>
      <c r="J47" s="157">
        <v>2</v>
      </c>
    </row>
    <row r="48" spans="1:11" ht="20.100000000000001" customHeight="1">
      <c r="A48" s="153" t="s">
        <v>540</v>
      </c>
      <c r="B48" s="156" t="s">
        <v>541</v>
      </c>
      <c r="C48" s="157"/>
      <c r="D48" s="157"/>
      <c r="E48" s="157"/>
      <c r="F48" s="141"/>
      <c r="G48" s="157"/>
      <c r="H48" s="157"/>
      <c r="I48" s="157"/>
      <c r="J48" s="157"/>
    </row>
    <row r="49" spans="1:12" ht="20.100000000000001" customHeight="1">
      <c r="A49" s="153" t="s">
        <v>602</v>
      </c>
      <c r="B49" s="156" t="s">
        <v>542</v>
      </c>
      <c r="C49" s="157">
        <v>8</v>
      </c>
      <c r="D49" s="157"/>
      <c r="E49" s="157">
        <v>10</v>
      </c>
      <c r="F49" s="141">
        <v>12</v>
      </c>
      <c r="G49" s="157">
        <v>3</v>
      </c>
      <c r="H49" s="157">
        <v>3</v>
      </c>
      <c r="I49" s="157">
        <v>3</v>
      </c>
      <c r="J49" s="157">
        <v>3</v>
      </c>
    </row>
    <row r="50" spans="1:12" ht="20.100000000000001" customHeight="1">
      <c r="A50" s="153"/>
      <c r="B50" s="156" t="s">
        <v>543</v>
      </c>
      <c r="C50" s="157"/>
      <c r="D50" s="157"/>
      <c r="E50" s="157"/>
      <c r="F50" s="141"/>
      <c r="G50" s="157"/>
      <c r="H50" s="157"/>
      <c r="I50" s="157"/>
      <c r="J50" s="157"/>
    </row>
    <row r="51" spans="1:12" s="59" customFormat="1" ht="20.100000000000001" customHeight="1">
      <c r="A51" s="58" t="s">
        <v>101</v>
      </c>
      <c r="B51" s="65">
        <v>2150</v>
      </c>
      <c r="C51" s="157">
        <v>160</v>
      </c>
      <c r="D51" s="157">
        <v>236</v>
      </c>
      <c r="E51" s="157">
        <v>200</v>
      </c>
      <c r="F51" s="141">
        <f t="shared" si="0"/>
        <v>200</v>
      </c>
      <c r="G51" s="157">
        <v>50</v>
      </c>
      <c r="H51" s="157">
        <v>50</v>
      </c>
      <c r="I51" s="157">
        <v>50</v>
      </c>
      <c r="J51" s="157">
        <v>50</v>
      </c>
    </row>
    <row r="52" spans="1:12" s="59" customFormat="1" ht="20.100000000000001" customHeight="1">
      <c r="A52" s="73" t="s">
        <v>319</v>
      </c>
      <c r="B52" s="116">
        <v>2200</v>
      </c>
      <c r="C52" s="157">
        <f>SUM(C27,C30:C33,C51)</f>
        <v>720.5</v>
      </c>
      <c r="D52" s="157">
        <f>SUM(D27,D30:D33,D51)</f>
        <v>870.3</v>
      </c>
      <c r="E52" s="157">
        <f>SUM(E27,E30:E33,E51)</f>
        <v>749</v>
      </c>
      <c r="F52" s="142">
        <f t="shared" si="0"/>
        <v>910</v>
      </c>
      <c r="G52" s="157">
        <f>SUM(G27,G30:G33,G51)</f>
        <v>225.3</v>
      </c>
      <c r="H52" s="157">
        <f>SUM(H27,H30:H33,H51)</f>
        <v>230.2</v>
      </c>
      <c r="I52" s="157">
        <f>SUM(I27,I30:I33,I51)</f>
        <v>230.2</v>
      </c>
      <c r="J52" s="157">
        <f>SUM(J27,J30:J33,J51)</f>
        <v>224.3</v>
      </c>
      <c r="K52" s="57"/>
    </row>
    <row r="53" spans="1:12" s="59" customFormat="1" ht="20.100000000000001" customHeight="1">
      <c r="A53" s="88"/>
      <c r="B53" s="60"/>
      <c r="C53" s="87"/>
      <c r="D53" s="87"/>
      <c r="E53" s="87"/>
      <c r="F53" s="86"/>
      <c r="G53" s="87"/>
      <c r="H53" s="87"/>
      <c r="I53" s="87"/>
      <c r="J53" s="87"/>
    </row>
    <row r="54" spans="1:12" s="59" customFormat="1" ht="20.100000000000001" customHeight="1">
      <c r="A54" s="88"/>
      <c r="B54" s="60"/>
      <c r="C54" s="87"/>
      <c r="D54" s="87"/>
      <c r="E54" s="87"/>
      <c r="F54" s="86"/>
      <c r="G54" s="87"/>
      <c r="H54" s="87"/>
      <c r="I54" s="87"/>
      <c r="J54" s="87"/>
    </row>
    <row r="55" spans="1:12" s="3" customFormat="1" ht="20.100000000000001" customHeight="1">
      <c r="A55" s="71" t="s">
        <v>351</v>
      </c>
      <c r="B55" s="1"/>
      <c r="C55" s="218" t="s">
        <v>130</v>
      </c>
      <c r="D55" s="223"/>
      <c r="E55" s="223"/>
      <c r="F55" s="223"/>
      <c r="G55" s="16"/>
      <c r="H55" s="202" t="s">
        <v>164</v>
      </c>
      <c r="I55" s="202"/>
      <c r="J55" s="202"/>
    </row>
    <row r="56" spans="1:12" s="2" customFormat="1" ht="20.100000000000001" customHeight="1">
      <c r="A56" s="93" t="s">
        <v>352</v>
      </c>
      <c r="B56" s="3"/>
      <c r="C56" s="189" t="s">
        <v>350</v>
      </c>
      <c r="D56" s="189"/>
      <c r="E56" s="189"/>
      <c r="F56" s="189"/>
      <c r="G56" s="32"/>
      <c r="H56" s="190" t="s">
        <v>126</v>
      </c>
      <c r="I56" s="190"/>
      <c r="J56" s="190"/>
    </row>
    <row r="57" spans="1:12" s="60" customFormat="1">
      <c r="A57" s="76"/>
      <c r="F57" s="57"/>
      <c r="G57" s="57"/>
      <c r="H57" s="57"/>
      <c r="I57" s="57"/>
      <c r="J57" s="57"/>
      <c r="K57" s="57"/>
      <c r="L57" s="57"/>
    </row>
    <row r="58" spans="1:12" s="60" customFormat="1">
      <c r="A58" s="76"/>
      <c r="F58" s="57"/>
      <c r="G58" s="57"/>
      <c r="H58" s="57"/>
      <c r="I58" s="57"/>
      <c r="J58" s="57"/>
      <c r="K58" s="57"/>
      <c r="L58" s="57"/>
    </row>
    <row r="59" spans="1:12" s="60" customFormat="1">
      <c r="A59" s="76"/>
      <c r="F59" s="57"/>
      <c r="G59" s="57"/>
      <c r="H59" s="57"/>
      <c r="I59" s="57"/>
      <c r="J59" s="57"/>
      <c r="K59" s="57"/>
      <c r="L59" s="57"/>
    </row>
    <row r="60" spans="1:12" s="60" customFormat="1">
      <c r="A60" s="76"/>
      <c r="F60" s="57"/>
      <c r="G60" s="57"/>
      <c r="H60" s="57"/>
      <c r="I60" s="57"/>
      <c r="J60" s="57"/>
      <c r="K60" s="57"/>
      <c r="L60" s="57"/>
    </row>
    <row r="61" spans="1:12" s="60" customFormat="1">
      <c r="A61" s="76"/>
      <c r="F61" s="57"/>
      <c r="G61" s="57"/>
      <c r="H61" s="57"/>
      <c r="I61" s="57"/>
      <c r="J61" s="57"/>
      <c r="K61" s="57"/>
      <c r="L61" s="57"/>
    </row>
    <row r="62" spans="1:12" s="60" customFormat="1">
      <c r="A62" s="76"/>
      <c r="F62" s="57"/>
      <c r="G62" s="57"/>
      <c r="H62" s="57"/>
      <c r="I62" s="57"/>
      <c r="J62" s="57"/>
      <c r="K62" s="57"/>
      <c r="L62" s="57"/>
    </row>
    <row r="63" spans="1:12" s="60" customFormat="1">
      <c r="A63" s="76"/>
      <c r="F63" s="57"/>
      <c r="G63" s="57"/>
      <c r="H63" s="57"/>
      <c r="I63" s="57"/>
      <c r="J63" s="57"/>
      <c r="K63" s="57"/>
      <c r="L63" s="57"/>
    </row>
    <row r="64" spans="1:12" s="60" customFormat="1">
      <c r="A64" s="76"/>
      <c r="F64" s="57"/>
      <c r="G64" s="57"/>
      <c r="H64" s="57"/>
      <c r="I64" s="57"/>
      <c r="J64" s="57"/>
      <c r="K64" s="57"/>
      <c r="L64" s="57"/>
    </row>
    <row r="65" spans="1:12" s="60" customFormat="1">
      <c r="A65" s="76"/>
      <c r="F65" s="57"/>
      <c r="G65" s="57"/>
      <c r="H65" s="57"/>
      <c r="I65" s="57"/>
      <c r="J65" s="57"/>
      <c r="K65" s="57"/>
      <c r="L65" s="57"/>
    </row>
    <row r="66" spans="1:12" s="60" customFormat="1">
      <c r="A66" s="76"/>
      <c r="F66" s="57"/>
      <c r="G66" s="57"/>
      <c r="H66" s="57"/>
      <c r="I66" s="57"/>
      <c r="J66" s="57"/>
      <c r="K66" s="57"/>
      <c r="L66" s="57"/>
    </row>
    <row r="67" spans="1:12" s="60" customFormat="1">
      <c r="A67" s="76"/>
      <c r="F67" s="57"/>
      <c r="G67" s="57"/>
      <c r="H67" s="57"/>
      <c r="I67" s="57"/>
      <c r="J67" s="57"/>
      <c r="K67" s="57"/>
      <c r="L67" s="57"/>
    </row>
    <row r="68" spans="1:12" s="60" customFormat="1">
      <c r="A68" s="76"/>
      <c r="F68" s="57"/>
      <c r="G68" s="57"/>
      <c r="H68" s="57"/>
      <c r="I68" s="57"/>
      <c r="J68" s="57"/>
      <c r="K68" s="57"/>
      <c r="L68" s="57"/>
    </row>
    <row r="69" spans="1:12" s="60" customFormat="1">
      <c r="A69" s="76"/>
      <c r="F69" s="57"/>
      <c r="G69" s="57"/>
      <c r="H69" s="57"/>
      <c r="I69" s="57"/>
      <c r="J69" s="57"/>
      <c r="K69" s="57"/>
      <c r="L69" s="57"/>
    </row>
    <row r="70" spans="1:12" s="60" customFormat="1">
      <c r="A70" s="76"/>
      <c r="F70" s="57"/>
      <c r="G70" s="57"/>
      <c r="H70" s="57"/>
      <c r="I70" s="57"/>
      <c r="J70" s="57"/>
      <c r="K70" s="57"/>
      <c r="L70" s="57"/>
    </row>
    <row r="71" spans="1:12" s="60" customFormat="1">
      <c r="A71" s="76"/>
      <c r="F71" s="57"/>
      <c r="G71" s="57"/>
      <c r="H71" s="57"/>
      <c r="I71" s="57"/>
      <c r="J71" s="57"/>
      <c r="K71" s="57"/>
      <c r="L71" s="57"/>
    </row>
    <row r="72" spans="1:12" s="60" customFormat="1">
      <c r="A72" s="76"/>
      <c r="F72" s="57"/>
      <c r="G72" s="57"/>
      <c r="H72" s="57"/>
      <c r="I72" s="57"/>
      <c r="J72" s="57"/>
      <c r="K72" s="57"/>
      <c r="L72" s="57"/>
    </row>
    <row r="73" spans="1:12" s="60" customFormat="1">
      <c r="A73" s="76"/>
      <c r="F73" s="57"/>
      <c r="G73" s="57"/>
      <c r="H73" s="57"/>
      <c r="I73" s="57"/>
      <c r="J73" s="57"/>
      <c r="K73" s="57"/>
      <c r="L73" s="57"/>
    </row>
    <row r="74" spans="1:12" s="60" customFormat="1">
      <c r="A74" s="76"/>
      <c r="F74" s="57"/>
      <c r="G74" s="57"/>
      <c r="H74" s="57"/>
      <c r="I74" s="57"/>
      <c r="J74" s="57"/>
      <c r="K74" s="57"/>
      <c r="L74" s="57"/>
    </row>
    <row r="75" spans="1:12" s="60" customFormat="1">
      <c r="A75" s="76"/>
      <c r="F75" s="57"/>
      <c r="G75" s="57"/>
      <c r="H75" s="57"/>
      <c r="I75" s="57"/>
      <c r="J75" s="57"/>
      <c r="K75" s="57"/>
      <c r="L75" s="57"/>
    </row>
    <row r="76" spans="1:12" s="60" customFormat="1">
      <c r="A76" s="76"/>
      <c r="F76" s="57"/>
      <c r="G76" s="57"/>
      <c r="H76" s="57"/>
      <c r="I76" s="57"/>
      <c r="J76" s="57"/>
      <c r="K76" s="57"/>
      <c r="L76" s="57"/>
    </row>
    <row r="77" spans="1:12" s="60" customFormat="1">
      <c r="A77" s="76"/>
      <c r="F77" s="57"/>
      <c r="G77" s="57"/>
      <c r="H77" s="57"/>
      <c r="I77" s="57"/>
      <c r="J77" s="57"/>
      <c r="K77" s="57"/>
      <c r="L77" s="57"/>
    </row>
    <row r="78" spans="1:12" s="60" customFormat="1">
      <c r="A78" s="76"/>
      <c r="F78" s="57"/>
      <c r="G78" s="57"/>
      <c r="H78" s="57"/>
      <c r="I78" s="57"/>
      <c r="J78" s="57"/>
      <c r="K78" s="57"/>
      <c r="L78" s="57"/>
    </row>
    <row r="79" spans="1:12" s="60" customFormat="1">
      <c r="A79" s="76"/>
      <c r="F79" s="57"/>
      <c r="G79" s="57"/>
      <c r="H79" s="57"/>
      <c r="I79" s="57"/>
      <c r="J79" s="57"/>
      <c r="K79" s="57"/>
      <c r="L79" s="57"/>
    </row>
    <row r="80" spans="1:12" s="60" customFormat="1">
      <c r="A80" s="76"/>
      <c r="F80" s="57"/>
      <c r="G80" s="57"/>
      <c r="H80" s="57"/>
      <c r="I80" s="57"/>
      <c r="J80" s="57"/>
      <c r="K80" s="57"/>
      <c r="L80" s="57"/>
    </row>
    <row r="81" spans="1:12" s="60" customFormat="1">
      <c r="A81" s="76"/>
      <c r="F81" s="57"/>
      <c r="G81" s="57"/>
      <c r="H81" s="57"/>
      <c r="I81" s="57"/>
      <c r="J81" s="57"/>
      <c r="K81" s="57"/>
      <c r="L81" s="57"/>
    </row>
    <row r="82" spans="1:12" s="60" customFormat="1">
      <c r="A82" s="76"/>
      <c r="F82" s="57"/>
      <c r="G82" s="57"/>
      <c r="H82" s="57"/>
      <c r="I82" s="57"/>
      <c r="J82" s="57"/>
      <c r="K82" s="57"/>
      <c r="L82" s="57"/>
    </row>
    <row r="83" spans="1:12" s="60" customFormat="1">
      <c r="A83" s="76"/>
      <c r="F83" s="57"/>
      <c r="G83" s="57"/>
      <c r="H83" s="57"/>
      <c r="I83" s="57"/>
      <c r="J83" s="57"/>
      <c r="K83" s="57"/>
      <c r="L83" s="57"/>
    </row>
    <row r="84" spans="1:12" s="60" customFormat="1">
      <c r="A84" s="76"/>
      <c r="F84" s="57"/>
      <c r="G84" s="57"/>
      <c r="H84" s="57"/>
      <c r="I84" s="57"/>
      <c r="J84" s="57"/>
      <c r="K84" s="57"/>
      <c r="L84" s="57"/>
    </row>
    <row r="85" spans="1:12" s="60" customFormat="1">
      <c r="A85" s="76"/>
      <c r="F85" s="57"/>
      <c r="G85" s="57"/>
      <c r="H85" s="57"/>
      <c r="I85" s="57"/>
      <c r="J85" s="57"/>
      <c r="K85" s="57"/>
      <c r="L85" s="57"/>
    </row>
    <row r="86" spans="1:12" s="60" customFormat="1">
      <c r="A86" s="76"/>
      <c r="F86" s="57"/>
      <c r="G86" s="57"/>
      <c r="H86" s="57"/>
      <c r="I86" s="57"/>
      <c r="J86" s="57"/>
      <c r="K86" s="57"/>
      <c r="L86" s="57"/>
    </row>
    <row r="87" spans="1:12" s="60" customFormat="1">
      <c r="A87" s="76"/>
      <c r="F87" s="57"/>
      <c r="G87" s="57"/>
      <c r="H87" s="57"/>
      <c r="I87" s="57"/>
      <c r="J87" s="57"/>
      <c r="K87" s="57"/>
      <c r="L87" s="57"/>
    </row>
    <row r="88" spans="1:12" s="60" customFormat="1">
      <c r="A88" s="76"/>
      <c r="F88" s="57"/>
      <c r="G88" s="57"/>
      <c r="H88" s="57"/>
      <c r="I88" s="57"/>
      <c r="J88" s="57"/>
      <c r="K88" s="57"/>
      <c r="L88" s="57"/>
    </row>
    <row r="89" spans="1:12" s="60" customFormat="1">
      <c r="A89" s="76"/>
      <c r="F89" s="57"/>
      <c r="G89" s="57"/>
      <c r="H89" s="57"/>
      <c r="I89" s="57"/>
      <c r="J89" s="57"/>
      <c r="K89" s="57"/>
      <c r="L89" s="57"/>
    </row>
    <row r="90" spans="1:12" s="60" customFormat="1">
      <c r="A90" s="76"/>
      <c r="F90" s="57"/>
      <c r="G90" s="57"/>
      <c r="H90" s="57"/>
      <c r="I90" s="57"/>
      <c r="J90" s="57"/>
      <c r="K90" s="57"/>
      <c r="L90" s="57"/>
    </row>
    <row r="91" spans="1:12" s="60" customFormat="1">
      <c r="A91" s="76"/>
      <c r="F91" s="57"/>
      <c r="G91" s="57"/>
      <c r="H91" s="57"/>
      <c r="I91" s="57"/>
      <c r="J91" s="57"/>
      <c r="K91" s="57"/>
      <c r="L91" s="57"/>
    </row>
    <row r="92" spans="1:12" s="60" customFormat="1">
      <c r="A92" s="76"/>
      <c r="F92" s="57"/>
      <c r="G92" s="57"/>
      <c r="H92" s="57"/>
      <c r="I92" s="57"/>
      <c r="J92" s="57"/>
      <c r="K92" s="57"/>
      <c r="L92" s="57"/>
    </row>
    <row r="93" spans="1:12" s="60" customFormat="1">
      <c r="A93" s="76"/>
      <c r="F93" s="57"/>
      <c r="G93" s="57"/>
      <c r="H93" s="57"/>
      <c r="I93" s="57"/>
      <c r="J93" s="57"/>
      <c r="K93" s="57"/>
      <c r="L93" s="57"/>
    </row>
    <row r="94" spans="1:12" s="60" customFormat="1">
      <c r="A94" s="76"/>
      <c r="F94" s="57"/>
      <c r="G94" s="57"/>
      <c r="H94" s="57"/>
      <c r="I94" s="57"/>
      <c r="J94" s="57"/>
      <c r="K94" s="57"/>
      <c r="L94" s="57"/>
    </row>
    <row r="95" spans="1:12" s="60" customFormat="1">
      <c r="A95" s="76"/>
      <c r="F95" s="57"/>
      <c r="G95" s="57"/>
      <c r="H95" s="57"/>
      <c r="I95" s="57"/>
      <c r="J95" s="57"/>
      <c r="K95" s="57"/>
      <c r="L95" s="57"/>
    </row>
    <row r="96" spans="1:12" s="60" customFormat="1">
      <c r="A96" s="76"/>
      <c r="F96" s="57"/>
      <c r="G96" s="57"/>
      <c r="H96" s="57"/>
      <c r="I96" s="57"/>
      <c r="J96" s="57"/>
      <c r="K96" s="57"/>
      <c r="L96" s="57"/>
    </row>
    <row r="97" spans="1:12" s="60" customFormat="1">
      <c r="A97" s="76"/>
      <c r="F97" s="57"/>
      <c r="G97" s="57"/>
      <c r="H97" s="57"/>
      <c r="I97" s="57"/>
      <c r="J97" s="57"/>
      <c r="K97" s="57"/>
      <c r="L97" s="57"/>
    </row>
    <row r="98" spans="1:12" s="60" customFormat="1">
      <c r="A98" s="76"/>
      <c r="F98" s="57"/>
      <c r="G98" s="57"/>
      <c r="H98" s="57"/>
      <c r="I98" s="57"/>
      <c r="J98" s="57"/>
      <c r="K98" s="57"/>
      <c r="L98" s="57"/>
    </row>
    <row r="99" spans="1:12" s="60" customFormat="1">
      <c r="A99" s="76"/>
      <c r="F99" s="57"/>
      <c r="G99" s="57"/>
      <c r="H99" s="57"/>
      <c r="I99" s="57"/>
      <c r="J99" s="57"/>
      <c r="K99" s="57"/>
      <c r="L99" s="57"/>
    </row>
    <row r="100" spans="1:12" s="60" customFormat="1">
      <c r="A100" s="76"/>
      <c r="F100" s="57"/>
      <c r="G100" s="57"/>
      <c r="H100" s="57"/>
      <c r="I100" s="57"/>
      <c r="J100" s="57"/>
      <c r="K100" s="57"/>
      <c r="L100" s="57"/>
    </row>
    <row r="101" spans="1:12" s="60" customFormat="1">
      <c r="A101" s="76"/>
      <c r="F101" s="57"/>
      <c r="G101" s="57"/>
      <c r="H101" s="57"/>
      <c r="I101" s="57"/>
      <c r="J101" s="57"/>
      <c r="K101" s="57"/>
      <c r="L101" s="57"/>
    </row>
    <row r="102" spans="1:12" s="60" customFormat="1">
      <c r="A102" s="76"/>
      <c r="F102" s="57"/>
      <c r="G102" s="57"/>
      <c r="H102" s="57"/>
      <c r="I102" s="57"/>
      <c r="J102" s="57"/>
      <c r="K102" s="57"/>
      <c r="L102" s="57"/>
    </row>
    <row r="103" spans="1:12" s="60" customFormat="1">
      <c r="A103" s="76"/>
      <c r="F103" s="57"/>
      <c r="G103" s="57"/>
      <c r="H103" s="57"/>
      <c r="I103" s="57"/>
      <c r="J103" s="57"/>
      <c r="K103" s="57"/>
      <c r="L103" s="57"/>
    </row>
    <row r="104" spans="1:12" s="60" customFormat="1">
      <c r="A104" s="76"/>
      <c r="F104" s="57"/>
      <c r="G104" s="57"/>
      <c r="H104" s="57"/>
      <c r="I104" s="57"/>
      <c r="J104" s="57"/>
      <c r="K104" s="57"/>
      <c r="L104" s="57"/>
    </row>
    <row r="105" spans="1:12" s="60" customFormat="1">
      <c r="A105" s="76"/>
      <c r="F105" s="57"/>
      <c r="G105" s="57"/>
      <c r="H105" s="57"/>
      <c r="I105" s="57"/>
      <c r="J105" s="57"/>
      <c r="K105" s="57"/>
      <c r="L105" s="57"/>
    </row>
    <row r="106" spans="1:12" s="60" customFormat="1">
      <c r="A106" s="76"/>
      <c r="F106" s="57"/>
      <c r="G106" s="57"/>
      <c r="H106" s="57"/>
      <c r="I106" s="57"/>
      <c r="J106" s="57"/>
      <c r="K106" s="57"/>
      <c r="L106" s="57"/>
    </row>
    <row r="107" spans="1:12" s="60" customFormat="1">
      <c r="A107" s="76"/>
      <c r="F107" s="57"/>
      <c r="G107" s="57"/>
      <c r="H107" s="57"/>
      <c r="I107" s="57"/>
      <c r="J107" s="57"/>
      <c r="K107" s="57"/>
      <c r="L107" s="57"/>
    </row>
    <row r="108" spans="1:12" s="60" customFormat="1">
      <c r="A108" s="76"/>
      <c r="F108" s="57"/>
      <c r="G108" s="57"/>
      <c r="H108" s="57"/>
      <c r="I108" s="57"/>
      <c r="J108" s="57"/>
      <c r="K108" s="57"/>
      <c r="L108" s="57"/>
    </row>
    <row r="109" spans="1:12" s="60" customFormat="1">
      <c r="A109" s="76"/>
      <c r="F109" s="57"/>
      <c r="G109" s="57"/>
      <c r="H109" s="57"/>
      <c r="I109" s="57"/>
      <c r="J109" s="57"/>
      <c r="K109" s="57"/>
      <c r="L109" s="57"/>
    </row>
    <row r="110" spans="1:12" s="60" customFormat="1">
      <c r="A110" s="76"/>
      <c r="F110" s="57"/>
      <c r="G110" s="57"/>
      <c r="H110" s="57"/>
      <c r="I110" s="57"/>
      <c r="J110" s="57"/>
      <c r="K110" s="57"/>
      <c r="L110" s="57"/>
    </row>
    <row r="111" spans="1:12" s="60" customFormat="1">
      <c r="A111" s="76"/>
      <c r="F111" s="57"/>
      <c r="G111" s="57"/>
      <c r="H111" s="57"/>
      <c r="I111" s="57"/>
      <c r="J111" s="57"/>
      <c r="K111" s="57"/>
      <c r="L111" s="57"/>
    </row>
    <row r="112" spans="1:12" s="60" customFormat="1">
      <c r="A112" s="76"/>
      <c r="F112" s="57"/>
      <c r="G112" s="57"/>
      <c r="H112" s="57"/>
      <c r="I112" s="57"/>
      <c r="J112" s="57"/>
      <c r="K112" s="57"/>
      <c r="L112" s="57"/>
    </row>
    <row r="113" spans="1:12" s="60" customFormat="1">
      <c r="A113" s="76"/>
      <c r="F113" s="57"/>
      <c r="G113" s="57"/>
      <c r="H113" s="57"/>
      <c r="I113" s="57"/>
      <c r="J113" s="57"/>
      <c r="K113" s="57"/>
      <c r="L113" s="57"/>
    </row>
    <row r="114" spans="1:12" s="60" customFormat="1">
      <c r="A114" s="76"/>
      <c r="F114" s="57"/>
      <c r="G114" s="57"/>
      <c r="H114" s="57"/>
      <c r="I114" s="57"/>
      <c r="J114" s="57"/>
      <c r="K114" s="57"/>
      <c r="L114" s="57"/>
    </row>
    <row r="115" spans="1:12" s="60" customFormat="1">
      <c r="A115" s="76"/>
      <c r="F115" s="57"/>
      <c r="G115" s="57"/>
      <c r="H115" s="57"/>
      <c r="I115" s="57"/>
      <c r="J115" s="57"/>
      <c r="K115" s="57"/>
      <c r="L115" s="57"/>
    </row>
    <row r="116" spans="1:12" s="60" customFormat="1">
      <c r="A116" s="76"/>
      <c r="F116" s="57"/>
      <c r="G116" s="57"/>
      <c r="H116" s="57"/>
      <c r="I116" s="57"/>
      <c r="J116" s="57"/>
      <c r="K116" s="57"/>
      <c r="L116" s="57"/>
    </row>
    <row r="117" spans="1:12" s="60" customFormat="1">
      <c r="A117" s="76"/>
      <c r="F117" s="57"/>
      <c r="G117" s="57"/>
      <c r="H117" s="57"/>
      <c r="I117" s="57"/>
      <c r="J117" s="57"/>
      <c r="K117" s="57"/>
      <c r="L117" s="57"/>
    </row>
    <row r="118" spans="1:12" s="60" customFormat="1">
      <c r="A118" s="76"/>
      <c r="F118" s="57"/>
      <c r="G118" s="57"/>
      <c r="H118" s="57"/>
      <c r="I118" s="57"/>
      <c r="J118" s="57"/>
      <c r="K118" s="57"/>
      <c r="L118" s="57"/>
    </row>
    <row r="119" spans="1:12" s="60" customFormat="1">
      <c r="A119" s="76"/>
      <c r="F119" s="57"/>
      <c r="G119" s="57"/>
      <c r="H119" s="57"/>
      <c r="I119" s="57"/>
      <c r="J119" s="57"/>
      <c r="K119" s="57"/>
      <c r="L119" s="57"/>
    </row>
    <row r="120" spans="1:12" s="60" customFormat="1">
      <c r="A120" s="76"/>
      <c r="F120" s="57"/>
      <c r="G120" s="57"/>
      <c r="H120" s="57"/>
      <c r="I120" s="57"/>
      <c r="J120" s="57"/>
      <c r="K120" s="57"/>
      <c r="L120" s="57"/>
    </row>
    <row r="121" spans="1:12" s="60" customFormat="1">
      <c r="A121" s="76"/>
      <c r="F121" s="57"/>
      <c r="G121" s="57"/>
      <c r="H121" s="57"/>
      <c r="I121" s="57"/>
      <c r="J121" s="57"/>
      <c r="K121" s="57"/>
      <c r="L121" s="57"/>
    </row>
    <row r="122" spans="1:12" s="60" customFormat="1">
      <c r="A122" s="76"/>
      <c r="F122" s="57"/>
      <c r="G122" s="57"/>
      <c r="H122" s="57"/>
      <c r="I122" s="57"/>
      <c r="J122" s="57"/>
      <c r="K122" s="57"/>
      <c r="L122" s="57"/>
    </row>
    <row r="123" spans="1:12" s="60" customFormat="1">
      <c r="A123" s="76"/>
      <c r="F123" s="57"/>
      <c r="G123" s="57"/>
      <c r="H123" s="57"/>
      <c r="I123" s="57"/>
      <c r="J123" s="57"/>
      <c r="K123" s="57"/>
      <c r="L123" s="57"/>
    </row>
    <row r="124" spans="1:12" s="60" customFormat="1">
      <c r="A124" s="76"/>
      <c r="F124" s="57"/>
      <c r="G124" s="57"/>
      <c r="H124" s="57"/>
      <c r="I124" s="57"/>
      <c r="J124" s="57"/>
      <c r="K124" s="57"/>
      <c r="L124" s="57"/>
    </row>
    <row r="125" spans="1:12" s="60" customFormat="1">
      <c r="A125" s="76"/>
      <c r="F125" s="57"/>
      <c r="G125" s="57"/>
      <c r="H125" s="57"/>
      <c r="I125" s="57"/>
      <c r="J125" s="57"/>
      <c r="K125" s="57"/>
      <c r="L125" s="57"/>
    </row>
    <row r="126" spans="1:12" s="60" customFormat="1">
      <c r="A126" s="76"/>
      <c r="F126" s="57"/>
      <c r="G126" s="57"/>
      <c r="H126" s="57"/>
      <c r="I126" s="57"/>
      <c r="J126" s="57"/>
      <c r="K126" s="57"/>
      <c r="L126" s="57"/>
    </row>
    <row r="127" spans="1:12" s="60" customFormat="1">
      <c r="A127" s="76"/>
      <c r="F127" s="57"/>
      <c r="G127" s="57"/>
      <c r="H127" s="57"/>
      <c r="I127" s="57"/>
      <c r="J127" s="57"/>
      <c r="K127" s="57"/>
      <c r="L127" s="57"/>
    </row>
    <row r="128" spans="1:12" s="60" customFormat="1">
      <c r="A128" s="76"/>
      <c r="F128" s="57"/>
      <c r="G128" s="57"/>
      <c r="H128" s="57"/>
      <c r="I128" s="57"/>
      <c r="J128" s="57"/>
      <c r="K128" s="57"/>
      <c r="L128" s="57"/>
    </row>
    <row r="129" spans="1:12" s="60" customFormat="1">
      <c r="A129" s="76"/>
      <c r="F129" s="57"/>
      <c r="G129" s="57"/>
      <c r="H129" s="57"/>
      <c r="I129" s="57"/>
      <c r="J129" s="57"/>
      <c r="K129" s="57"/>
      <c r="L129" s="57"/>
    </row>
    <row r="130" spans="1:12" s="60" customFormat="1">
      <c r="A130" s="76"/>
      <c r="F130" s="57"/>
      <c r="G130" s="57"/>
      <c r="H130" s="57"/>
      <c r="I130" s="57"/>
      <c r="J130" s="57"/>
      <c r="K130" s="57"/>
      <c r="L130" s="57"/>
    </row>
    <row r="131" spans="1:12" s="60" customFormat="1">
      <c r="A131" s="76"/>
      <c r="F131" s="57"/>
      <c r="G131" s="57"/>
      <c r="H131" s="57"/>
      <c r="I131" s="57"/>
      <c r="J131" s="57"/>
      <c r="K131" s="57"/>
      <c r="L131" s="57"/>
    </row>
    <row r="132" spans="1:12" s="60" customFormat="1">
      <c r="A132" s="76"/>
      <c r="F132" s="57"/>
      <c r="G132" s="57"/>
      <c r="H132" s="57"/>
      <c r="I132" s="57"/>
      <c r="J132" s="57"/>
      <c r="K132" s="57"/>
      <c r="L132" s="57"/>
    </row>
    <row r="133" spans="1:12" s="60" customFormat="1">
      <c r="A133" s="76"/>
      <c r="F133" s="57"/>
      <c r="G133" s="57"/>
      <c r="H133" s="57"/>
      <c r="I133" s="57"/>
      <c r="J133" s="57"/>
      <c r="K133" s="57"/>
      <c r="L133" s="57"/>
    </row>
    <row r="134" spans="1:12" s="60" customFormat="1">
      <c r="A134" s="76"/>
      <c r="F134" s="57"/>
      <c r="G134" s="57"/>
      <c r="H134" s="57"/>
      <c r="I134" s="57"/>
      <c r="J134" s="57"/>
      <c r="K134" s="57"/>
      <c r="L134" s="57"/>
    </row>
    <row r="135" spans="1:12" s="60" customFormat="1">
      <c r="A135" s="76"/>
      <c r="F135" s="57"/>
      <c r="G135" s="57"/>
      <c r="H135" s="57"/>
      <c r="I135" s="57"/>
      <c r="J135" s="57"/>
      <c r="K135" s="57"/>
      <c r="L135" s="57"/>
    </row>
    <row r="136" spans="1:12" s="60" customFormat="1">
      <c r="A136" s="76"/>
      <c r="F136" s="57"/>
      <c r="G136" s="57"/>
      <c r="H136" s="57"/>
      <c r="I136" s="57"/>
      <c r="J136" s="57"/>
      <c r="K136" s="57"/>
      <c r="L136" s="57"/>
    </row>
    <row r="137" spans="1:12" s="60" customFormat="1">
      <c r="A137" s="76"/>
      <c r="F137" s="57"/>
      <c r="G137" s="57"/>
      <c r="H137" s="57"/>
      <c r="I137" s="57"/>
      <c r="J137" s="57"/>
      <c r="K137" s="57"/>
      <c r="L137" s="57"/>
    </row>
    <row r="138" spans="1:12" s="60" customFormat="1">
      <c r="A138" s="76"/>
      <c r="F138" s="57"/>
      <c r="G138" s="57"/>
      <c r="H138" s="57"/>
      <c r="I138" s="57"/>
      <c r="J138" s="57"/>
      <c r="K138" s="57"/>
      <c r="L138" s="57"/>
    </row>
    <row r="139" spans="1:12" s="60" customFormat="1">
      <c r="A139" s="76"/>
      <c r="F139" s="57"/>
      <c r="G139" s="57"/>
      <c r="H139" s="57"/>
      <c r="I139" s="57"/>
      <c r="J139" s="57"/>
      <c r="K139" s="57"/>
      <c r="L139" s="57"/>
    </row>
    <row r="140" spans="1:12" s="60" customFormat="1">
      <c r="A140" s="76"/>
      <c r="F140" s="57"/>
      <c r="G140" s="57"/>
      <c r="H140" s="57"/>
      <c r="I140" s="57"/>
      <c r="J140" s="57"/>
      <c r="K140" s="57"/>
      <c r="L140" s="57"/>
    </row>
    <row r="141" spans="1:12" s="60" customFormat="1">
      <c r="A141" s="76"/>
      <c r="F141" s="57"/>
      <c r="G141" s="57"/>
      <c r="H141" s="57"/>
      <c r="I141" s="57"/>
      <c r="J141" s="57"/>
      <c r="K141" s="57"/>
      <c r="L141" s="57"/>
    </row>
    <row r="142" spans="1:12" s="60" customFormat="1">
      <c r="A142" s="76"/>
      <c r="F142" s="57"/>
      <c r="G142" s="57"/>
      <c r="H142" s="57"/>
      <c r="I142" s="57"/>
      <c r="J142" s="57"/>
      <c r="K142" s="57"/>
      <c r="L142" s="57"/>
    </row>
    <row r="143" spans="1:12" s="60" customFormat="1">
      <c r="A143" s="76"/>
      <c r="F143" s="57"/>
      <c r="G143" s="57"/>
      <c r="H143" s="57"/>
      <c r="I143" s="57"/>
      <c r="J143" s="57"/>
      <c r="K143" s="57"/>
      <c r="L143" s="57"/>
    </row>
    <row r="144" spans="1:12" s="60" customFormat="1">
      <c r="A144" s="76"/>
      <c r="F144" s="57"/>
      <c r="G144" s="57"/>
      <c r="H144" s="57"/>
      <c r="I144" s="57"/>
      <c r="J144" s="57"/>
      <c r="K144" s="57"/>
      <c r="L144" s="57"/>
    </row>
    <row r="145" spans="1:12" s="60" customFormat="1">
      <c r="A145" s="76"/>
      <c r="F145" s="57"/>
      <c r="G145" s="57"/>
      <c r="H145" s="57"/>
      <c r="I145" s="57"/>
      <c r="J145" s="57"/>
      <c r="K145" s="57"/>
      <c r="L145" s="57"/>
    </row>
    <row r="146" spans="1:12" s="60" customFormat="1">
      <c r="A146" s="76"/>
      <c r="F146" s="57"/>
      <c r="G146" s="57"/>
      <c r="H146" s="57"/>
      <c r="I146" s="57"/>
      <c r="J146" s="57"/>
      <c r="K146" s="57"/>
      <c r="L146" s="57"/>
    </row>
    <row r="147" spans="1:12" s="60" customFormat="1">
      <c r="A147" s="76"/>
      <c r="F147" s="57"/>
      <c r="G147" s="57"/>
      <c r="H147" s="57"/>
      <c r="I147" s="57"/>
      <c r="J147" s="57"/>
      <c r="K147" s="57"/>
      <c r="L147" s="57"/>
    </row>
    <row r="148" spans="1:12" s="60" customFormat="1">
      <c r="A148" s="76"/>
      <c r="F148" s="57"/>
      <c r="G148" s="57"/>
      <c r="H148" s="57"/>
      <c r="I148" s="57"/>
      <c r="J148" s="57"/>
      <c r="K148" s="57"/>
      <c r="L148" s="57"/>
    </row>
    <row r="149" spans="1:12" s="60" customFormat="1">
      <c r="A149" s="76"/>
      <c r="F149" s="57"/>
      <c r="G149" s="57"/>
      <c r="H149" s="57"/>
      <c r="I149" s="57"/>
      <c r="J149" s="57"/>
      <c r="K149" s="57"/>
      <c r="L149" s="57"/>
    </row>
    <row r="150" spans="1:12" s="60" customFormat="1">
      <c r="A150" s="76"/>
      <c r="F150" s="57"/>
      <c r="G150" s="57"/>
      <c r="H150" s="57"/>
      <c r="I150" s="57"/>
      <c r="J150" s="57"/>
      <c r="K150" s="57"/>
      <c r="L150" s="57"/>
    </row>
    <row r="151" spans="1:12" s="60" customFormat="1">
      <c r="A151" s="76"/>
      <c r="F151" s="57"/>
      <c r="G151" s="57"/>
      <c r="H151" s="57"/>
      <c r="I151" s="57"/>
      <c r="J151" s="57"/>
      <c r="K151" s="57"/>
      <c r="L151" s="57"/>
    </row>
    <row r="152" spans="1:12" s="60" customFormat="1">
      <c r="A152" s="76"/>
      <c r="F152" s="57"/>
      <c r="G152" s="57"/>
      <c r="H152" s="57"/>
      <c r="I152" s="57"/>
      <c r="J152" s="57"/>
      <c r="K152" s="57"/>
      <c r="L152" s="57"/>
    </row>
    <row r="153" spans="1:12" s="60" customFormat="1">
      <c r="A153" s="76"/>
      <c r="F153" s="57"/>
      <c r="G153" s="57"/>
      <c r="H153" s="57"/>
      <c r="I153" s="57"/>
      <c r="J153" s="57"/>
      <c r="K153" s="57"/>
      <c r="L153" s="57"/>
    </row>
    <row r="154" spans="1:12" s="60" customFormat="1">
      <c r="A154" s="76"/>
      <c r="F154" s="57"/>
      <c r="G154" s="57"/>
      <c r="H154" s="57"/>
      <c r="I154" s="57"/>
      <c r="J154" s="57"/>
      <c r="K154" s="57"/>
      <c r="L154" s="57"/>
    </row>
    <row r="155" spans="1:12" s="60" customFormat="1">
      <c r="A155" s="76"/>
      <c r="F155" s="57"/>
      <c r="G155" s="57"/>
      <c r="H155" s="57"/>
      <c r="I155" s="57"/>
      <c r="J155" s="57"/>
      <c r="K155" s="57"/>
      <c r="L155" s="57"/>
    </row>
    <row r="156" spans="1:12" s="60" customFormat="1">
      <c r="A156" s="76"/>
      <c r="F156" s="57"/>
      <c r="G156" s="57"/>
      <c r="H156" s="57"/>
      <c r="I156" s="57"/>
      <c r="J156" s="57"/>
      <c r="K156" s="57"/>
      <c r="L156" s="57"/>
    </row>
    <row r="157" spans="1:12" s="60" customFormat="1">
      <c r="A157" s="76"/>
      <c r="F157" s="57"/>
      <c r="G157" s="57"/>
      <c r="H157" s="57"/>
      <c r="I157" s="57"/>
      <c r="J157" s="57"/>
      <c r="K157" s="57"/>
      <c r="L157" s="57"/>
    </row>
    <row r="158" spans="1:12" s="60" customFormat="1">
      <c r="A158" s="76"/>
      <c r="F158" s="57"/>
      <c r="G158" s="57"/>
      <c r="H158" s="57"/>
      <c r="I158" s="57"/>
      <c r="J158" s="57"/>
      <c r="K158" s="57"/>
      <c r="L158" s="57"/>
    </row>
    <row r="159" spans="1:12" s="60" customFormat="1">
      <c r="A159" s="76"/>
      <c r="F159" s="57"/>
      <c r="G159" s="57"/>
      <c r="H159" s="57"/>
      <c r="I159" s="57"/>
      <c r="J159" s="57"/>
      <c r="K159" s="57"/>
      <c r="L159" s="57"/>
    </row>
    <row r="160" spans="1:12" s="60" customFormat="1">
      <c r="A160" s="76"/>
      <c r="F160" s="57"/>
      <c r="G160" s="57"/>
      <c r="H160" s="57"/>
      <c r="I160" s="57"/>
      <c r="J160" s="57"/>
      <c r="K160" s="57"/>
      <c r="L160" s="57"/>
    </row>
    <row r="161" spans="1:12" s="60" customFormat="1">
      <c r="A161" s="76"/>
      <c r="F161" s="57"/>
      <c r="G161" s="57"/>
      <c r="H161" s="57"/>
      <c r="I161" s="57"/>
      <c r="J161" s="57"/>
      <c r="K161" s="57"/>
      <c r="L161" s="57"/>
    </row>
    <row r="162" spans="1:12" s="60" customFormat="1">
      <c r="A162" s="76"/>
      <c r="F162" s="57"/>
      <c r="G162" s="57"/>
      <c r="H162" s="57"/>
      <c r="I162" s="57"/>
      <c r="J162" s="57"/>
      <c r="K162" s="57"/>
      <c r="L162" s="57"/>
    </row>
    <row r="163" spans="1:12" s="60" customFormat="1">
      <c r="A163" s="76"/>
      <c r="F163" s="57"/>
      <c r="G163" s="57"/>
      <c r="H163" s="57"/>
      <c r="I163" s="57"/>
      <c r="J163" s="57"/>
      <c r="K163" s="57"/>
      <c r="L163" s="57"/>
    </row>
    <row r="164" spans="1:12" s="60" customFormat="1">
      <c r="A164" s="76"/>
      <c r="F164" s="57"/>
      <c r="G164" s="57"/>
      <c r="H164" s="57"/>
      <c r="I164" s="57"/>
      <c r="J164" s="57"/>
      <c r="K164" s="57"/>
      <c r="L164" s="57"/>
    </row>
    <row r="165" spans="1:12" s="60" customFormat="1">
      <c r="A165" s="76"/>
      <c r="F165" s="57"/>
      <c r="G165" s="57"/>
      <c r="H165" s="57"/>
      <c r="I165" s="57"/>
      <c r="J165" s="57"/>
      <c r="K165" s="57"/>
      <c r="L165" s="57"/>
    </row>
    <row r="166" spans="1:12" s="60" customFormat="1">
      <c r="A166" s="76"/>
      <c r="F166" s="57"/>
      <c r="G166" s="57"/>
      <c r="H166" s="57"/>
      <c r="I166" s="57"/>
      <c r="J166" s="57"/>
      <c r="K166" s="57"/>
      <c r="L166" s="57"/>
    </row>
    <row r="167" spans="1:12" s="60" customFormat="1">
      <c r="A167" s="76"/>
      <c r="F167" s="57"/>
      <c r="G167" s="57"/>
      <c r="H167" s="57"/>
      <c r="I167" s="57"/>
      <c r="J167" s="57"/>
      <c r="K167" s="57"/>
      <c r="L167" s="57"/>
    </row>
    <row r="168" spans="1:12" s="60" customFormat="1">
      <c r="A168" s="76"/>
      <c r="F168" s="57"/>
      <c r="G168" s="57"/>
      <c r="H168" s="57"/>
      <c r="I168" s="57"/>
      <c r="J168" s="57"/>
      <c r="K168" s="57"/>
      <c r="L168" s="57"/>
    </row>
    <row r="169" spans="1:12" s="60" customFormat="1">
      <c r="A169" s="76"/>
      <c r="F169" s="57"/>
      <c r="G169" s="57"/>
      <c r="H169" s="57"/>
      <c r="I169" s="57"/>
      <c r="J169" s="57"/>
      <c r="K169" s="57"/>
      <c r="L169" s="57"/>
    </row>
    <row r="170" spans="1:12" s="60" customFormat="1">
      <c r="A170" s="76"/>
      <c r="F170" s="57"/>
      <c r="G170" s="57"/>
      <c r="H170" s="57"/>
      <c r="I170" s="57"/>
      <c r="J170" s="57"/>
      <c r="K170" s="57"/>
      <c r="L170" s="57"/>
    </row>
    <row r="171" spans="1:12" s="60" customFormat="1">
      <c r="A171" s="76"/>
      <c r="F171" s="57"/>
      <c r="G171" s="57"/>
      <c r="H171" s="57"/>
      <c r="I171" s="57"/>
      <c r="J171" s="57"/>
      <c r="K171" s="57"/>
      <c r="L171" s="57"/>
    </row>
    <row r="172" spans="1:12" s="60" customFormat="1">
      <c r="A172" s="76"/>
      <c r="F172" s="57"/>
      <c r="G172" s="57"/>
      <c r="H172" s="57"/>
      <c r="I172" s="57"/>
      <c r="J172" s="57"/>
      <c r="K172" s="57"/>
      <c r="L172" s="57"/>
    </row>
    <row r="173" spans="1:12" s="60" customFormat="1">
      <c r="A173" s="76"/>
      <c r="F173" s="57"/>
      <c r="G173" s="57"/>
      <c r="H173" s="57"/>
      <c r="I173" s="57"/>
      <c r="J173" s="57"/>
      <c r="K173" s="57"/>
      <c r="L173" s="57"/>
    </row>
    <row r="174" spans="1:12" s="60" customFormat="1">
      <c r="A174" s="76"/>
      <c r="F174" s="57"/>
      <c r="G174" s="57"/>
      <c r="H174" s="57"/>
      <c r="I174" s="57"/>
      <c r="J174" s="57"/>
      <c r="K174" s="57"/>
      <c r="L174" s="57"/>
    </row>
    <row r="175" spans="1:12" s="60" customFormat="1">
      <c r="A175" s="76"/>
      <c r="F175" s="57"/>
      <c r="G175" s="57"/>
      <c r="H175" s="57"/>
      <c r="I175" s="57"/>
      <c r="J175" s="57"/>
      <c r="K175" s="57"/>
      <c r="L175" s="57"/>
    </row>
    <row r="176" spans="1:12" s="60" customFormat="1">
      <c r="A176" s="76"/>
      <c r="F176" s="57"/>
      <c r="G176" s="57"/>
      <c r="H176" s="57"/>
      <c r="I176" s="57"/>
      <c r="J176" s="57"/>
      <c r="K176" s="57"/>
      <c r="L176" s="57"/>
    </row>
    <row r="177" spans="1:12" s="60" customFormat="1">
      <c r="A177" s="76"/>
      <c r="F177" s="57"/>
      <c r="G177" s="57"/>
      <c r="H177" s="57"/>
      <c r="I177" s="57"/>
      <c r="J177" s="57"/>
      <c r="K177" s="57"/>
      <c r="L177" s="57"/>
    </row>
    <row r="178" spans="1:12" s="60" customFormat="1">
      <c r="A178" s="76"/>
      <c r="F178" s="57"/>
      <c r="G178" s="57"/>
      <c r="H178" s="57"/>
      <c r="I178" s="57"/>
      <c r="J178" s="57"/>
      <c r="K178" s="57"/>
      <c r="L178" s="57"/>
    </row>
    <row r="179" spans="1:12" s="60" customFormat="1">
      <c r="A179" s="76"/>
      <c r="F179" s="57"/>
      <c r="G179" s="57"/>
      <c r="H179" s="57"/>
      <c r="I179" s="57"/>
      <c r="J179" s="57"/>
      <c r="K179" s="57"/>
      <c r="L179" s="57"/>
    </row>
    <row r="180" spans="1:12" s="60" customFormat="1">
      <c r="A180" s="76"/>
      <c r="F180" s="57"/>
      <c r="G180" s="57"/>
      <c r="H180" s="57"/>
      <c r="I180" s="57"/>
      <c r="J180" s="57"/>
      <c r="K180" s="57"/>
      <c r="L180" s="57"/>
    </row>
    <row r="181" spans="1:12" s="60" customFormat="1">
      <c r="A181" s="76"/>
      <c r="F181" s="57"/>
      <c r="G181" s="57"/>
      <c r="H181" s="57"/>
      <c r="I181" s="57"/>
      <c r="J181" s="57"/>
      <c r="K181" s="57"/>
      <c r="L181" s="57"/>
    </row>
    <row r="182" spans="1:12" s="60" customFormat="1">
      <c r="A182" s="76"/>
      <c r="F182" s="57"/>
      <c r="G182" s="57"/>
      <c r="H182" s="57"/>
      <c r="I182" s="57"/>
      <c r="J182" s="57"/>
      <c r="K182" s="57"/>
      <c r="L182" s="57"/>
    </row>
    <row r="183" spans="1:12" s="60" customFormat="1">
      <c r="A183" s="76"/>
      <c r="F183" s="57"/>
      <c r="G183" s="57"/>
      <c r="H183" s="57"/>
      <c r="I183" s="57"/>
      <c r="J183" s="57"/>
      <c r="K183" s="57"/>
      <c r="L183" s="57"/>
    </row>
    <row r="184" spans="1:12" s="60" customFormat="1">
      <c r="A184" s="76"/>
      <c r="F184" s="57"/>
      <c r="G184" s="57"/>
      <c r="H184" s="57"/>
      <c r="I184" s="57"/>
      <c r="J184" s="57"/>
      <c r="K184" s="57"/>
      <c r="L184" s="57"/>
    </row>
    <row r="185" spans="1:12" s="60" customFormat="1">
      <c r="A185" s="76"/>
      <c r="F185" s="57"/>
      <c r="G185" s="57"/>
      <c r="H185" s="57"/>
      <c r="I185" s="57"/>
      <c r="J185" s="57"/>
      <c r="K185" s="57"/>
      <c r="L185" s="57"/>
    </row>
    <row r="186" spans="1:12" s="60" customFormat="1">
      <c r="A186" s="76"/>
      <c r="F186" s="57"/>
      <c r="G186" s="57"/>
      <c r="H186" s="57"/>
      <c r="I186" s="57"/>
      <c r="J186" s="57"/>
      <c r="K186" s="57"/>
      <c r="L186" s="57"/>
    </row>
    <row r="187" spans="1:12" s="60" customFormat="1">
      <c r="A187" s="76"/>
      <c r="F187" s="57"/>
      <c r="G187" s="57"/>
      <c r="H187" s="57"/>
      <c r="I187" s="57"/>
      <c r="J187" s="57"/>
      <c r="K187" s="57"/>
      <c r="L187" s="57"/>
    </row>
    <row r="188" spans="1:12" s="60" customFormat="1">
      <c r="A188" s="76"/>
      <c r="F188" s="57"/>
      <c r="G188" s="57"/>
      <c r="H188" s="57"/>
      <c r="I188" s="57"/>
      <c r="J188" s="57"/>
      <c r="K188" s="57"/>
      <c r="L188" s="57"/>
    </row>
    <row r="189" spans="1:12" s="60" customFormat="1">
      <c r="A189" s="76"/>
      <c r="F189" s="57"/>
      <c r="G189" s="57"/>
      <c r="H189" s="57"/>
      <c r="I189" s="57"/>
      <c r="J189" s="57"/>
      <c r="K189" s="57"/>
      <c r="L189" s="57"/>
    </row>
    <row r="190" spans="1:12" s="60" customFormat="1">
      <c r="A190" s="76"/>
      <c r="F190" s="57"/>
      <c r="G190" s="57"/>
      <c r="H190" s="57"/>
      <c r="I190" s="57"/>
      <c r="J190" s="57"/>
      <c r="K190" s="57"/>
      <c r="L190" s="57"/>
    </row>
    <row r="191" spans="1:12" s="60" customFormat="1">
      <c r="A191" s="76"/>
      <c r="F191" s="57"/>
      <c r="G191" s="57"/>
      <c r="H191" s="57"/>
      <c r="I191" s="57"/>
      <c r="J191" s="57"/>
      <c r="K191" s="57"/>
      <c r="L191" s="57"/>
    </row>
    <row r="192" spans="1:12" s="60" customFormat="1">
      <c r="A192" s="76"/>
      <c r="F192" s="57"/>
      <c r="G192" s="57"/>
      <c r="H192" s="57"/>
      <c r="I192" s="57"/>
      <c r="J192" s="57"/>
      <c r="K192" s="57"/>
      <c r="L192" s="57"/>
    </row>
    <row r="193" spans="1:12" s="60" customFormat="1">
      <c r="A193" s="76"/>
      <c r="F193" s="57"/>
      <c r="G193" s="57"/>
      <c r="H193" s="57"/>
      <c r="I193" s="57"/>
      <c r="J193" s="57"/>
      <c r="K193" s="57"/>
      <c r="L193" s="57"/>
    </row>
    <row r="194" spans="1:12" s="60" customFormat="1">
      <c r="A194" s="76"/>
      <c r="F194" s="57"/>
      <c r="G194" s="57"/>
      <c r="H194" s="57"/>
      <c r="I194" s="57"/>
      <c r="J194" s="57"/>
      <c r="K194" s="57"/>
      <c r="L194" s="57"/>
    </row>
    <row r="195" spans="1:12" s="60" customFormat="1">
      <c r="A195" s="76"/>
      <c r="F195" s="57"/>
      <c r="G195" s="57"/>
      <c r="H195" s="57"/>
      <c r="I195" s="57"/>
      <c r="J195" s="57"/>
      <c r="K195" s="57"/>
      <c r="L195" s="57"/>
    </row>
    <row r="196" spans="1:12" s="60" customFormat="1">
      <c r="A196" s="76"/>
      <c r="F196" s="57"/>
      <c r="G196" s="57"/>
      <c r="H196" s="57"/>
      <c r="I196" s="57"/>
      <c r="J196" s="57"/>
      <c r="K196" s="57"/>
      <c r="L196" s="57"/>
    </row>
    <row r="197" spans="1:12" s="60" customFormat="1">
      <c r="A197" s="76"/>
      <c r="F197" s="57"/>
      <c r="G197" s="57"/>
      <c r="H197" s="57"/>
      <c r="I197" s="57"/>
      <c r="J197" s="57"/>
      <c r="K197" s="57"/>
      <c r="L197" s="57"/>
    </row>
    <row r="198" spans="1:12" s="60" customFormat="1">
      <c r="A198" s="76"/>
      <c r="F198" s="57"/>
      <c r="G198" s="57"/>
      <c r="H198" s="57"/>
      <c r="I198" s="57"/>
      <c r="J198" s="57"/>
      <c r="K198" s="57"/>
      <c r="L198" s="57"/>
    </row>
    <row r="199" spans="1:12" s="60" customFormat="1">
      <c r="A199" s="76"/>
      <c r="F199" s="57"/>
      <c r="G199" s="57"/>
      <c r="H199" s="57"/>
      <c r="I199" s="57"/>
      <c r="J199" s="57"/>
      <c r="K199" s="57"/>
      <c r="L199" s="57"/>
    </row>
    <row r="200" spans="1:12" s="60" customFormat="1">
      <c r="A200" s="76"/>
      <c r="F200" s="57"/>
      <c r="G200" s="57"/>
      <c r="H200" s="57"/>
      <c r="I200" s="57"/>
      <c r="J200" s="57"/>
      <c r="K200" s="57"/>
      <c r="L200" s="57"/>
    </row>
    <row r="201" spans="1:12" s="60" customFormat="1">
      <c r="A201" s="76"/>
      <c r="F201" s="57"/>
      <c r="G201" s="57"/>
      <c r="H201" s="57"/>
      <c r="I201" s="57"/>
      <c r="J201" s="57"/>
      <c r="K201" s="57"/>
      <c r="L201" s="57"/>
    </row>
    <row r="202" spans="1:12" s="60" customFormat="1">
      <c r="A202" s="76"/>
      <c r="F202" s="57"/>
      <c r="G202" s="57"/>
      <c r="H202" s="57"/>
      <c r="I202" s="57"/>
      <c r="J202" s="57"/>
      <c r="K202" s="57"/>
      <c r="L202" s="57"/>
    </row>
    <row r="203" spans="1:12" s="60" customFormat="1">
      <c r="A203" s="76"/>
      <c r="F203" s="57"/>
      <c r="G203" s="57"/>
      <c r="H203" s="57"/>
      <c r="I203" s="57"/>
      <c r="J203" s="57"/>
      <c r="K203" s="57"/>
      <c r="L203" s="57"/>
    </row>
    <row r="204" spans="1:12" s="60" customFormat="1">
      <c r="A204" s="76"/>
      <c r="F204" s="57"/>
      <c r="G204" s="57"/>
      <c r="H204" s="57"/>
      <c r="I204" s="57"/>
      <c r="J204" s="57"/>
      <c r="K204" s="57"/>
      <c r="L204" s="57"/>
    </row>
    <row r="205" spans="1:12" s="60" customFormat="1">
      <c r="A205" s="76"/>
      <c r="F205" s="57"/>
      <c r="G205" s="57"/>
      <c r="H205" s="57"/>
      <c r="I205" s="57"/>
      <c r="J205" s="57"/>
      <c r="K205" s="57"/>
      <c r="L205" s="57"/>
    </row>
    <row r="206" spans="1:12" s="60" customFormat="1">
      <c r="A206" s="76"/>
      <c r="F206" s="57"/>
      <c r="G206" s="57"/>
      <c r="H206" s="57"/>
      <c r="I206" s="57"/>
      <c r="J206" s="57"/>
      <c r="K206" s="57"/>
      <c r="L206" s="57"/>
    </row>
  </sheetData>
  <protectedRanges>
    <protectedRange sqref="B18:B20" name="Диапазон8"/>
    <protectedRange sqref="B22:B24" name="Диапазон9"/>
    <protectedRange sqref="A47:A50" name="Диапазон37"/>
    <protectedRange sqref="A47:B50" name="Диапазон16"/>
    <protectedRange sqref="C53" name="Диапазон17_1"/>
    <protectedRange sqref="C53" name="Диапазон38_1"/>
    <protectedRange sqref="C42:E45 G42:J45" name="Диапазон35_2"/>
    <protectedRange sqref="C34:E37 G34:J37" name="Диапазон33_2"/>
    <protectedRange sqref="C28:E31 G28:J31" name="Диапазон31_2"/>
    <protectedRange sqref="C51:E51 G51:J51" name="Диапазон17_2"/>
    <protectedRange sqref="C39:E40 G39:J40" name="Диапазон13_2"/>
    <protectedRange sqref="C28:E32 G28:J32" name="Диапазон11_2"/>
    <protectedRange sqref="C34:E37 G34:J37" name="Диапазон12_2"/>
    <protectedRange sqref="C42:E45 G42:J45" name="Диапазон14_2"/>
    <protectedRange sqref="C47:E50 G47:J50" name="Диапазон16_3"/>
    <protectedRange sqref="C28:E31 G28:J31" name="Диапазон30_2"/>
    <protectedRange sqref="C32:E32 G32:J32" name="Диапазон32_2"/>
    <protectedRange sqref="C39:E40 G39:J40" name="Диапазон34_2"/>
    <protectedRange sqref="C47:E51 G47:J51" name="Диапазон38_2"/>
  </protectedRanges>
  <mergeCells count="14">
    <mergeCell ref="C56:F56"/>
    <mergeCell ref="H56:J56"/>
    <mergeCell ref="A6:J6"/>
    <mergeCell ref="A26:J26"/>
    <mergeCell ref="C55:F55"/>
    <mergeCell ref="H55:J55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0.28000000000000003" right="0.23622047244094491" top="0.39370078740157483" bottom="0.15748031496062992" header="0.15748031496062992" footer="0.11811023622047245"/>
  <pageSetup paperSize="9" scale="45" fitToHeight="2" orientation="portrait" r:id="rId1"/>
  <headerFooter alignWithMargins="0">
    <oddHeader xml:space="preserve">&amp;C&amp;"Times New Roman,обычный"&amp;14 
7&amp;R
&amp;"Times New Roman,обычный"&amp;14Продовження додатка 1
</oddHeader>
  </headerFooter>
  <ignoredErrors>
    <ignoredError sqref="F51:F52 F33:F41 F4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J130"/>
  <sheetViews>
    <sheetView view="pageBreakPreview" zoomScale="50" zoomScaleNormal="75" zoomScaleSheetLayoutView="50" workbookViewId="0">
      <selection activeCell="F80" sqref="F80"/>
    </sheetView>
  </sheetViews>
  <sheetFormatPr defaultColWidth="9.109375" defaultRowHeight="18" outlineLevelRow="1"/>
  <cols>
    <col min="1" max="1" width="87.88671875" style="2" customWidth="1"/>
    <col min="2" max="2" width="15" style="2" customWidth="1"/>
    <col min="3" max="3" width="13.44140625" style="2" customWidth="1"/>
    <col min="4" max="6" width="16" style="2" customWidth="1"/>
    <col min="7" max="10" width="14.33203125" style="2" customWidth="1"/>
    <col min="11" max="16384" width="9.109375" style="2"/>
  </cols>
  <sheetData>
    <row r="1" spans="1:10">
      <c r="A1" s="191" t="s">
        <v>193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9.75" customHeight="1" outlineLevel="1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34.5" customHeight="1">
      <c r="A3" s="224" t="s">
        <v>316</v>
      </c>
      <c r="B3" s="219" t="s">
        <v>0</v>
      </c>
      <c r="C3" s="219" t="s">
        <v>35</v>
      </c>
      <c r="D3" s="219" t="s">
        <v>75</v>
      </c>
      <c r="E3" s="219" t="s">
        <v>207</v>
      </c>
      <c r="F3" s="204" t="s">
        <v>24</v>
      </c>
      <c r="G3" s="204" t="s">
        <v>233</v>
      </c>
      <c r="H3" s="204"/>
      <c r="I3" s="204"/>
      <c r="J3" s="204"/>
    </row>
    <row r="4" spans="1:10" ht="26.25" customHeight="1">
      <c r="A4" s="225"/>
      <c r="B4" s="219"/>
      <c r="C4" s="219"/>
      <c r="D4" s="219"/>
      <c r="E4" s="219"/>
      <c r="F4" s="204"/>
      <c r="G4" s="17" t="s">
        <v>234</v>
      </c>
      <c r="H4" s="17" t="s">
        <v>235</v>
      </c>
      <c r="I4" s="17" t="s">
        <v>236</v>
      </c>
      <c r="J4" s="17" t="s">
        <v>84</v>
      </c>
    </row>
    <row r="5" spans="1:10" ht="18" customHeight="1">
      <c r="A5" s="8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s="74" customFormat="1" ht="20.100000000000001" customHeight="1">
      <c r="A6" s="222" t="s">
        <v>197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0" ht="20.100000000000001" customHeight="1">
      <c r="A7" s="58" t="s">
        <v>218</v>
      </c>
      <c r="B7" s="10">
        <v>1170</v>
      </c>
      <c r="C7" s="141">
        <f>'I. Формування фін. рез.'!C151</f>
        <v>-175.70000000000005</v>
      </c>
      <c r="D7" s="141">
        <f>'I. Формування фін. рез.'!D151</f>
        <v>224</v>
      </c>
      <c r="E7" s="141">
        <v>1</v>
      </c>
      <c r="F7" s="141">
        <f>SUM(G7:J7)</f>
        <v>230</v>
      </c>
      <c r="G7" s="141">
        <f>'I. Формування фін. рез.'!G151</f>
        <v>50</v>
      </c>
      <c r="H7" s="141">
        <f>'I. Формування фін. рез.'!H151</f>
        <v>68</v>
      </c>
      <c r="I7" s="141">
        <f>'I. Формування фін. рез.'!I151</f>
        <v>65</v>
      </c>
      <c r="J7" s="141">
        <f>'I. Формування фін. рез.'!J151</f>
        <v>47</v>
      </c>
    </row>
    <row r="8" spans="1:10" ht="20.100000000000001" customHeight="1">
      <c r="A8" s="58" t="s">
        <v>219</v>
      </c>
      <c r="B8" s="18"/>
      <c r="C8" s="141"/>
      <c r="D8" s="141"/>
      <c r="E8" s="141"/>
      <c r="F8" s="141">
        <f t="shared" ref="F8:F31" si="0">SUM(G8:J8)</f>
        <v>0</v>
      </c>
      <c r="G8" s="141"/>
      <c r="H8" s="141"/>
      <c r="I8" s="141"/>
      <c r="J8" s="141"/>
    </row>
    <row r="9" spans="1:10" ht="20.100000000000001" customHeight="1">
      <c r="A9" s="58" t="s">
        <v>222</v>
      </c>
      <c r="B9" s="7">
        <v>3000</v>
      </c>
      <c r="C9" s="141">
        <v>10</v>
      </c>
      <c r="D9" s="141">
        <v>60</v>
      </c>
      <c r="E9" s="141">
        <v>57</v>
      </c>
      <c r="F9" s="141">
        <f t="shared" si="0"/>
        <v>60</v>
      </c>
      <c r="G9" s="141">
        <v>15</v>
      </c>
      <c r="H9" s="141">
        <v>15</v>
      </c>
      <c r="I9" s="141">
        <v>15</v>
      </c>
      <c r="J9" s="141">
        <v>15</v>
      </c>
    </row>
    <row r="10" spans="1:10" ht="20.100000000000001" customHeight="1">
      <c r="A10" s="58" t="s">
        <v>223</v>
      </c>
      <c r="B10" s="7">
        <v>3010</v>
      </c>
      <c r="C10" s="141"/>
      <c r="D10" s="141"/>
      <c r="E10" s="141"/>
      <c r="F10" s="141">
        <f t="shared" si="0"/>
        <v>0</v>
      </c>
      <c r="G10" s="141"/>
      <c r="H10" s="141"/>
      <c r="I10" s="141"/>
      <c r="J10" s="141"/>
    </row>
    <row r="11" spans="1:10" ht="20.100000000000001" customHeight="1">
      <c r="A11" s="58" t="s">
        <v>224</v>
      </c>
      <c r="B11" s="7">
        <v>3020</v>
      </c>
      <c r="C11" s="141"/>
      <c r="D11" s="141"/>
      <c r="E11" s="141"/>
      <c r="F11" s="141">
        <f t="shared" si="0"/>
        <v>0</v>
      </c>
      <c r="G11" s="141"/>
      <c r="H11" s="141"/>
      <c r="I11" s="141"/>
      <c r="J11" s="141"/>
    </row>
    <row r="12" spans="1:10" ht="42.75" customHeight="1">
      <c r="A12" s="58" t="s">
        <v>225</v>
      </c>
      <c r="B12" s="7">
        <v>3030</v>
      </c>
      <c r="C12" s="141"/>
      <c r="D12" s="141"/>
      <c r="E12" s="141"/>
      <c r="F12" s="141">
        <f t="shared" si="0"/>
        <v>0</v>
      </c>
      <c r="G12" s="141"/>
      <c r="H12" s="141"/>
      <c r="I12" s="141"/>
      <c r="J12" s="141"/>
    </row>
    <row r="13" spans="1:10" ht="17.25" customHeight="1">
      <c r="A13" s="162"/>
      <c r="B13" s="163" t="s">
        <v>544</v>
      </c>
      <c r="C13" s="141"/>
      <c r="D13" s="141"/>
      <c r="E13" s="141"/>
      <c r="F13" s="141">
        <f t="shared" si="0"/>
        <v>0</v>
      </c>
      <c r="G13" s="141"/>
      <c r="H13" s="141"/>
      <c r="I13" s="141"/>
      <c r="J13" s="141"/>
    </row>
    <row r="14" spans="1:10" ht="17.25" customHeight="1">
      <c r="A14" s="162"/>
      <c r="B14" s="163" t="s">
        <v>545</v>
      </c>
      <c r="C14" s="141"/>
      <c r="D14" s="141"/>
      <c r="E14" s="141"/>
      <c r="F14" s="141">
        <f t="shared" si="0"/>
        <v>0</v>
      </c>
      <c r="G14" s="141"/>
      <c r="H14" s="141"/>
      <c r="I14" s="141"/>
      <c r="J14" s="141"/>
    </row>
    <row r="15" spans="1:10" ht="42.75" customHeight="1">
      <c r="A15" s="164" t="s">
        <v>291</v>
      </c>
      <c r="B15" s="165">
        <v>3040</v>
      </c>
      <c r="C15" s="142">
        <f>SUM(C7:C12)</f>
        <v>-165.70000000000005</v>
      </c>
      <c r="D15" s="142">
        <f>SUM(D7:D12)</f>
        <v>284</v>
      </c>
      <c r="E15" s="142">
        <f>SUM(E7:E12)</f>
        <v>58</v>
      </c>
      <c r="F15" s="141">
        <f t="shared" si="0"/>
        <v>290</v>
      </c>
      <c r="G15" s="142">
        <f>SUM(G7:G12)</f>
        <v>65</v>
      </c>
      <c r="H15" s="142">
        <f>SUM(H7:H12)</f>
        <v>83</v>
      </c>
      <c r="I15" s="142">
        <f>SUM(I7:I12)</f>
        <v>80</v>
      </c>
      <c r="J15" s="142">
        <f>SUM(J7:J12)</f>
        <v>62</v>
      </c>
    </row>
    <row r="16" spans="1:10" ht="20.100000000000001" customHeight="1">
      <c r="A16" s="162" t="s">
        <v>226</v>
      </c>
      <c r="B16" s="163">
        <v>3050</v>
      </c>
      <c r="C16" s="141"/>
      <c r="D16" s="141"/>
      <c r="E16" s="141"/>
      <c r="F16" s="141"/>
      <c r="G16" s="141"/>
      <c r="H16" s="141"/>
      <c r="I16" s="141"/>
      <c r="J16" s="141"/>
    </row>
    <row r="17" spans="1:10" ht="20.100000000000001" customHeight="1">
      <c r="A17" s="162" t="s">
        <v>604</v>
      </c>
      <c r="B17" s="163" t="s">
        <v>546</v>
      </c>
      <c r="C17" s="141">
        <v>2</v>
      </c>
      <c r="D17" s="141"/>
      <c r="E17" s="141">
        <v>25</v>
      </c>
      <c r="F17" s="141">
        <f t="shared" si="0"/>
        <v>0</v>
      </c>
      <c r="G17" s="141"/>
      <c r="H17" s="141"/>
      <c r="I17" s="141"/>
      <c r="J17" s="141"/>
    </row>
    <row r="18" spans="1:10" ht="20.100000000000001" customHeight="1">
      <c r="A18" s="162" t="s">
        <v>605</v>
      </c>
      <c r="B18" s="163" t="s">
        <v>547</v>
      </c>
      <c r="C18" s="141">
        <v>4</v>
      </c>
      <c r="D18" s="141">
        <v>12</v>
      </c>
      <c r="E18" s="141">
        <v>10</v>
      </c>
      <c r="F18" s="141">
        <f t="shared" si="0"/>
        <v>0</v>
      </c>
      <c r="G18" s="141"/>
      <c r="H18" s="141"/>
      <c r="I18" s="141"/>
      <c r="J18" s="141"/>
    </row>
    <row r="19" spans="1:10" ht="20.100000000000001" customHeight="1">
      <c r="A19" s="162" t="s">
        <v>606</v>
      </c>
      <c r="B19" s="163" t="s">
        <v>608</v>
      </c>
      <c r="C19" s="141">
        <v>-24</v>
      </c>
      <c r="D19" s="141"/>
      <c r="E19" s="141">
        <v>22</v>
      </c>
      <c r="F19" s="141">
        <f t="shared" si="0"/>
        <v>0</v>
      </c>
      <c r="G19" s="141"/>
      <c r="H19" s="141"/>
      <c r="I19" s="141"/>
      <c r="J19" s="141"/>
    </row>
    <row r="20" spans="1:10" ht="20.100000000000001" customHeight="1">
      <c r="A20" s="162" t="s">
        <v>607</v>
      </c>
      <c r="B20" s="163" t="s">
        <v>609</v>
      </c>
      <c r="C20" s="141">
        <v>12</v>
      </c>
      <c r="D20" s="141">
        <v>-5</v>
      </c>
      <c r="E20" s="141">
        <v>21</v>
      </c>
      <c r="F20" s="141">
        <f t="shared" si="0"/>
        <v>0</v>
      </c>
      <c r="G20" s="141"/>
      <c r="H20" s="141"/>
      <c r="I20" s="141"/>
      <c r="J20" s="141"/>
    </row>
    <row r="21" spans="1:10" ht="20.100000000000001" customHeight="1">
      <c r="A21" s="162" t="s">
        <v>610</v>
      </c>
      <c r="B21" s="163" t="s">
        <v>611</v>
      </c>
      <c r="C21" s="141">
        <v>1</v>
      </c>
      <c r="D21" s="141">
        <v>1</v>
      </c>
      <c r="E21" s="141"/>
      <c r="F21" s="141">
        <f t="shared" si="0"/>
        <v>0</v>
      </c>
      <c r="G21" s="141"/>
      <c r="H21" s="141"/>
      <c r="I21" s="141"/>
      <c r="J21" s="141"/>
    </row>
    <row r="22" spans="1:10" ht="20.100000000000001" customHeight="1">
      <c r="A22" s="162" t="s">
        <v>612</v>
      </c>
      <c r="B22" s="163" t="s">
        <v>613</v>
      </c>
      <c r="C22" s="141">
        <v>-4</v>
      </c>
      <c r="D22" s="141">
        <v>2</v>
      </c>
      <c r="E22" s="141">
        <v>-1</v>
      </c>
      <c r="F22" s="141">
        <f t="shared" si="0"/>
        <v>0</v>
      </c>
      <c r="G22" s="141"/>
      <c r="H22" s="141"/>
      <c r="I22" s="141"/>
      <c r="J22" s="141"/>
    </row>
    <row r="23" spans="1:10" ht="20.100000000000001" customHeight="1">
      <c r="A23" s="162" t="s">
        <v>227</v>
      </c>
      <c r="B23" s="163">
        <v>3060</v>
      </c>
      <c r="C23" s="141"/>
      <c r="D23" s="141"/>
      <c r="E23" s="141"/>
      <c r="F23" s="141"/>
      <c r="G23" s="141"/>
      <c r="H23" s="141"/>
      <c r="I23" s="141"/>
      <c r="J23" s="141"/>
    </row>
    <row r="24" spans="1:10" ht="20.100000000000001" customHeight="1">
      <c r="A24" s="162" t="s">
        <v>614</v>
      </c>
      <c r="B24" s="163" t="s">
        <v>548</v>
      </c>
      <c r="C24" s="141">
        <v>313</v>
      </c>
      <c r="D24" s="2">
        <v>-15</v>
      </c>
      <c r="E24" s="141">
        <v>-70</v>
      </c>
      <c r="F24" s="141">
        <f t="shared" si="0"/>
        <v>-120</v>
      </c>
      <c r="G24" s="141">
        <v>-40</v>
      </c>
      <c r="H24" s="141">
        <v>-30</v>
      </c>
      <c r="I24" s="141">
        <v>-30</v>
      </c>
      <c r="J24" s="141">
        <v>-20</v>
      </c>
    </row>
    <row r="25" spans="1:10" ht="20.100000000000001" customHeight="1">
      <c r="A25" s="162" t="s">
        <v>615</v>
      </c>
      <c r="B25" s="163" t="s">
        <v>549</v>
      </c>
      <c r="C25" s="141">
        <v>173</v>
      </c>
      <c r="D25" s="141">
        <v>-18</v>
      </c>
      <c r="E25" s="141">
        <v>-50</v>
      </c>
      <c r="F25" s="141">
        <f t="shared" si="0"/>
        <v>0</v>
      </c>
      <c r="G25" s="141"/>
      <c r="H25" s="141"/>
      <c r="I25" s="141"/>
      <c r="J25" s="141"/>
    </row>
    <row r="26" spans="1:10" ht="20.100000000000001" customHeight="1">
      <c r="A26" s="162" t="s">
        <v>616</v>
      </c>
      <c r="B26" s="163" t="s">
        <v>617</v>
      </c>
      <c r="C26" s="141">
        <v>2</v>
      </c>
      <c r="D26" s="141">
        <v>-1</v>
      </c>
      <c r="E26" s="141">
        <v>2</v>
      </c>
      <c r="F26" s="141">
        <f t="shared" si="0"/>
        <v>0</v>
      </c>
      <c r="G26" s="141"/>
      <c r="H26" s="141"/>
      <c r="I26" s="141"/>
      <c r="J26" s="141"/>
    </row>
    <row r="27" spans="1:10" ht="20.100000000000001" customHeight="1">
      <c r="A27" s="162" t="s">
        <v>618</v>
      </c>
      <c r="B27" s="163" t="s">
        <v>619</v>
      </c>
      <c r="C27" s="141">
        <v>-15</v>
      </c>
      <c r="D27" s="141">
        <v>-2</v>
      </c>
      <c r="E27" s="141">
        <v>5</v>
      </c>
      <c r="F27" s="141">
        <f t="shared" si="0"/>
        <v>0</v>
      </c>
      <c r="G27" s="141"/>
      <c r="H27" s="141"/>
      <c r="I27" s="141"/>
      <c r="J27" s="141"/>
    </row>
    <row r="28" spans="1:10" ht="20.100000000000001" customHeight="1">
      <c r="A28" s="162" t="s">
        <v>620</v>
      </c>
      <c r="B28" s="163" t="s">
        <v>621</v>
      </c>
      <c r="C28" s="141">
        <v>22</v>
      </c>
      <c r="D28" s="141">
        <v>18</v>
      </c>
      <c r="E28" s="141">
        <v>10</v>
      </c>
      <c r="F28" s="141">
        <f t="shared" si="0"/>
        <v>0</v>
      </c>
      <c r="G28" s="141"/>
      <c r="H28" s="141"/>
      <c r="I28" s="141"/>
      <c r="J28" s="141"/>
    </row>
    <row r="29" spans="1:10" ht="20.100000000000001" customHeight="1">
      <c r="A29" s="73" t="s">
        <v>220</v>
      </c>
      <c r="B29" s="139">
        <v>3070</v>
      </c>
      <c r="C29" s="142">
        <f>SUM(C15:C28)</f>
        <v>320.29999999999995</v>
      </c>
      <c r="D29" s="142">
        <f>SUM(D15:D28)</f>
        <v>276</v>
      </c>
      <c r="E29" s="142">
        <f>SUM(E15:E28)</f>
        <v>32</v>
      </c>
      <c r="F29" s="141">
        <f t="shared" si="0"/>
        <v>170</v>
      </c>
      <c r="G29" s="142">
        <v>25</v>
      </c>
      <c r="H29" s="142">
        <v>53</v>
      </c>
      <c r="I29" s="142">
        <v>50</v>
      </c>
      <c r="J29" s="142">
        <v>42</v>
      </c>
    </row>
    <row r="30" spans="1:10" ht="20.100000000000001" customHeight="1">
      <c r="A30" s="58" t="s">
        <v>221</v>
      </c>
      <c r="B30" s="7">
        <v>3080</v>
      </c>
      <c r="C30" s="141" t="s">
        <v>414</v>
      </c>
      <c r="D30" s="141">
        <v>-40.299999999999997</v>
      </c>
      <c r="E30" s="141" t="s">
        <v>414</v>
      </c>
      <c r="F30" s="141">
        <f t="shared" si="0"/>
        <v>0</v>
      </c>
      <c r="G30" s="141" t="s">
        <v>414</v>
      </c>
      <c r="H30" s="141" t="s">
        <v>414</v>
      </c>
      <c r="I30" s="141" t="s">
        <v>414</v>
      </c>
      <c r="J30" s="141" t="s">
        <v>414</v>
      </c>
    </row>
    <row r="31" spans="1:10" ht="20.100000000000001" customHeight="1">
      <c r="A31" s="11" t="s">
        <v>196</v>
      </c>
      <c r="B31" s="139">
        <v>3090</v>
      </c>
      <c r="C31" s="142">
        <f>SUM(C29:C30)</f>
        <v>320.29999999999995</v>
      </c>
      <c r="D31" s="142">
        <f>SUM(D29:D30)</f>
        <v>235.7</v>
      </c>
      <c r="E31" s="142">
        <f>SUM(E29:E30)</f>
        <v>32</v>
      </c>
      <c r="F31" s="142">
        <f t="shared" si="0"/>
        <v>170</v>
      </c>
      <c r="G31" s="142">
        <f>SUM(G29:G30)</f>
        <v>25</v>
      </c>
      <c r="H31" s="142">
        <f>SUM(H29:H30)</f>
        <v>53</v>
      </c>
      <c r="I31" s="142">
        <f>SUM(I29:I30)</f>
        <v>50</v>
      </c>
      <c r="J31" s="142">
        <f>SUM(J29:J30)</f>
        <v>42</v>
      </c>
    </row>
    <row r="32" spans="1:10" ht="20.100000000000001" customHeight="1">
      <c r="A32" s="222" t="s">
        <v>198</v>
      </c>
      <c r="B32" s="222"/>
      <c r="C32" s="222"/>
      <c r="D32" s="222"/>
      <c r="E32" s="222"/>
      <c r="F32" s="222"/>
      <c r="G32" s="222"/>
      <c r="H32" s="222"/>
      <c r="I32" s="222"/>
      <c r="J32" s="222"/>
    </row>
    <row r="33" spans="1:10" ht="20.100000000000001" customHeight="1">
      <c r="A33" s="73" t="s">
        <v>335</v>
      </c>
      <c r="B33" s="10"/>
      <c r="C33" s="141"/>
      <c r="D33" s="141"/>
      <c r="E33" s="141"/>
      <c r="F33" s="141"/>
      <c r="G33" s="141"/>
      <c r="H33" s="141"/>
      <c r="I33" s="141"/>
      <c r="J33" s="141"/>
    </row>
    <row r="34" spans="1:10" ht="20.100000000000001" customHeight="1">
      <c r="A34" s="9" t="s">
        <v>36</v>
      </c>
      <c r="B34" s="10">
        <v>3200</v>
      </c>
      <c r="C34" s="141"/>
      <c r="D34" s="141"/>
      <c r="E34" s="141"/>
      <c r="F34" s="141">
        <f>SUM(G34:J34)</f>
        <v>0</v>
      </c>
      <c r="G34" s="141"/>
      <c r="H34" s="141"/>
      <c r="I34" s="141"/>
      <c r="J34" s="141"/>
    </row>
    <row r="35" spans="1:10" ht="20.100000000000001" customHeight="1">
      <c r="A35" s="9" t="s">
        <v>37</v>
      </c>
      <c r="B35" s="10">
        <v>3210</v>
      </c>
      <c r="C35" s="141"/>
      <c r="D35" s="141"/>
      <c r="E35" s="141"/>
      <c r="F35" s="141">
        <f>SUM(G35:J35)</f>
        <v>0</v>
      </c>
      <c r="G35" s="141"/>
      <c r="H35" s="141"/>
      <c r="I35" s="141"/>
      <c r="J35" s="141"/>
    </row>
    <row r="36" spans="1:10" ht="20.100000000000001" customHeight="1">
      <c r="A36" s="9" t="s">
        <v>60</v>
      </c>
      <c r="B36" s="10">
        <v>3220</v>
      </c>
      <c r="C36" s="141"/>
      <c r="D36" s="141"/>
      <c r="E36" s="141"/>
      <c r="F36" s="141">
        <f>SUM(G36:J36)</f>
        <v>0</v>
      </c>
      <c r="G36" s="141"/>
      <c r="H36" s="141"/>
      <c r="I36" s="141"/>
      <c r="J36" s="141"/>
    </row>
    <row r="37" spans="1:10" ht="20.100000000000001" customHeight="1">
      <c r="A37" s="58" t="s">
        <v>202</v>
      </c>
      <c r="B37" s="10"/>
      <c r="C37" s="141"/>
      <c r="D37" s="141"/>
      <c r="E37" s="141"/>
      <c r="F37" s="141"/>
      <c r="G37" s="141"/>
      <c r="H37" s="141"/>
      <c r="I37" s="141"/>
      <c r="J37" s="141"/>
    </row>
    <row r="38" spans="1:10" ht="20.100000000000001" customHeight="1">
      <c r="A38" s="9" t="s">
        <v>203</v>
      </c>
      <c r="B38" s="10">
        <v>3230</v>
      </c>
      <c r="C38" s="141"/>
      <c r="D38" s="141"/>
      <c r="E38" s="141"/>
      <c r="F38" s="141">
        <f>SUM(G38:J38)</f>
        <v>0</v>
      </c>
      <c r="G38" s="141"/>
      <c r="H38" s="141"/>
      <c r="I38" s="141"/>
      <c r="J38" s="141"/>
    </row>
    <row r="39" spans="1:10" ht="20.100000000000001" customHeight="1">
      <c r="A39" s="9" t="s">
        <v>204</v>
      </c>
      <c r="B39" s="10">
        <v>3240</v>
      </c>
      <c r="C39" s="141"/>
      <c r="D39" s="141"/>
      <c r="E39" s="141"/>
      <c r="F39" s="141">
        <f>SUM(G39:J39)</f>
        <v>0</v>
      </c>
      <c r="G39" s="141"/>
      <c r="H39" s="141"/>
      <c r="I39" s="141"/>
      <c r="J39" s="141"/>
    </row>
    <row r="40" spans="1:10" ht="20.100000000000001" customHeight="1">
      <c r="A40" s="58" t="s">
        <v>205</v>
      </c>
      <c r="B40" s="10">
        <v>3250</v>
      </c>
      <c r="C40" s="141"/>
      <c r="D40" s="141"/>
      <c r="E40" s="141"/>
      <c r="F40" s="141">
        <f>SUM(G40:J40)</f>
        <v>0</v>
      </c>
      <c r="G40" s="141"/>
      <c r="H40" s="141"/>
      <c r="I40" s="141"/>
      <c r="J40" s="141"/>
    </row>
    <row r="41" spans="1:10" ht="20.100000000000001" customHeight="1">
      <c r="A41" s="9" t="s">
        <v>146</v>
      </c>
      <c r="B41" s="10">
        <v>3260</v>
      </c>
      <c r="C41" s="141"/>
      <c r="D41" s="141"/>
      <c r="E41" s="141"/>
      <c r="F41" s="141">
        <f>SUM(G41:J41)</f>
        <v>0</v>
      </c>
      <c r="G41" s="141"/>
      <c r="H41" s="141"/>
      <c r="I41" s="141"/>
      <c r="J41" s="141"/>
    </row>
    <row r="42" spans="1:10" ht="20.100000000000001" customHeight="1">
      <c r="A42" s="166"/>
      <c r="B42" s="167" t="s">
        <v>550</v>
      </c>
      <c r="C42" s="168"/>
      <c r="D42" s="168"/>
      <c r="E42" s="168"/>
      <c r="F42" s="168">
        <f t="shared" ref="F42:F56" si="1">SUM(G42:J42)</f>
        <v>0</v>
      </c>
      <c r="G42" s="168"/>
      <c r="H42" s="168"/>
      <c r="I42" s="168"/>
      <c r="J42" s="168"/>
    </row>
    <row r="43" spans="1:10" ht="20.100000000000001" customHeight="1">
      <c r="A43" s="166"/>
      <c r="B43" s="167" t="s">
        <v>551</v>
      </c>
      <c r="C43" s="168"/>
      <c r="D43" s="168"/>
      <c r="E43" s="168"/>
      <c r="F43" s="168">
        <f t="shared" si="1"/>
        <v>0</v>
      </c>
      <c r="G43" s="168"/>
      <c r="H43" s="168"/>
      <c r="I43" s="168"/>
      <c r="J43" s="168"/>
    </row>
    <row r="44" spans="1:10" ht="20.100000000000001" customHeight="1">
      <c r="A44" s="166"/>
      <c r="B44" s="167" t="s">
        <v>552</v>
      </c>
      <c r="C44" s="168"/>
      <c r="D44" s="168"/>
      <c r="E44" s="168"/>
      <c r="F44" s="168">
        <f t="shared" si="1"/>
        <v>0</v>
      </c>
      <c r="G44" s="168"/>
      <c r="H44" s="168"/>
      <c r="I44" s="168"/>
      <c r="J44" s="168"/>
    </row>
    <row r="45" spans="1:10" ht="20.100000000000001" customHeight="1">
      <c r="A45" s="164" t="s">
        <v>337</v>
      </c>
      <c r="B45" s="167"/>
      <c r="C45" s="168"/>
      <c r="D45" s="168"/>
      <c r="E45" s="168"/>
      <c r="F45" s="168">
        <f t="shared" si="1"/>
        <v>0</v>
      </c>
      <c r="G45" s="168"/>
      <c r="H45" s="168"/>
      <c r="I45" s="168"/>
      <c r="J45" s="168"/>
    </row>
    <row r="46" spans="1:10" ht="20.100000000000001" customHeight="1">
      <c r="A46" s="166" t="s">
        <v>147</v>
      </c>
      <c r="B46" s="167">
        <v>3270</v>
      </c>
      <c r="C46" s="168" t="s">
        <v>414</v>
      </c>
      <c r="D46" s="168" t="s">
        <v>414</v>
      </c>
      <c r="E46" s="168" t="s">
        <v>414</v>
      </c>
      <c r="F46" s="168">
        <f t="shared" si="1"/>
        <v>0</v>
      </c>
      <c r="G46" s="168" t="s">
        <v>414</v>
      </c>
      <c r="H46" s="168" t="s">
        <v>414</v>
      </c>
      <c r="I46" s="168" t="s">
        <v>414</v>
      </c>
      <c r="J46" s="168" t="s">
        <v>414</v>
      </c>
    </row>
    <row r="47" spans="1:10" ht="20.100000000000001" customHeight="1">
      <c r="A47" s="169" t="s">
        <v>554</v>
      </c>
      <c r="B47" s="167" t="s">
        <v>553</v>
      </c>
      <c r="C47" s="168"/>
      <c r="D47" s="168"/>
      <c r="E47" s="168"/>
      <c r="F47" s="168">
        <f t="shared" si="1"/>
        <v>0</v>
      </c>
      <c r="G47" s="168"/>
      <c r="H47" s="168"/>
      <c r="I47" s="168"/>
      <c r="J47" s="168"/>
    </row>
    <row r="48" spans="1:10" ht="20.100000000000001" customHeight="1">
      <c r="A48" s="166" t="s">
        <v>148</v>
      </c>
      <c r="B48" s="167">
        <v>3280</v>
      </c>
      <c r="C48" s="168" t="s">
        <v>414</v>
      </c>
      <c r="D48" s="168" t="s">
        <v>414</v>
      </c>
      <c r="E48" s="168" t="s">
        <v>414</v>
      </c>
      <c r="F48" s="168">
        <f t="shared" si="1"/>
        <v>0</v>
      </c>
      <c r="G48" s="168" t="s">
        <v>414</v>
      </c>
      <c r="H48" s="168" t="s">
        <v>414</v>
      </c>
      <c r="I48" s="168" t="s">
        <v>414</v>
      </c>
      <c r="J48" s="168" t="s">
        <v>414</v>
      </c>
    </row>
    <row r="49" spans="1:10" ht="20.100000000000001" customHeight="1">
      <c r="A49" s="169" t="s">
        <v>554</v>
      </c>
      <c r="B49" s="167" t="s">
        <v>555</v>
      </c>
      <c r="C49" s="168"/>
      <c r="D49" s="168"/>
      <c r="E49" s="168"/>
      <c r="F49" s="168">
        <f t="shared" si="1"/>
        <v>0</v>
      </c>
      <c r="G49" s="168"/>
      <c r="H49" s="168"/>
      <c r="I49" s="168"/>
      <c r="J49" s="168"/>
    </row>
    <row r="50" spans="1:10" ht="20.100000000000001" customHeight="1">
      <c r="A50" s="166" t="s">
        <v>149</v>
      </c>
      <c r="B50" s="167">
        <v>3290</v>
      </c>
      <c r="C50" s="168" t="s">
        <v>414</v>
      </c>
      <c r="D50" s="168" t="s">
        <v>414</v>
      </c>
      <c r="E50" s="168" t="s">
        <v>414</v>
      </c>
      <c r="F50" s="168">
        <f t="shared" si="1"/>
        <v>0</v>
      </c>
      <c r="G50" s="168" t="s">
        <v>414</v>
      </c>
      <c r="H50" s="168" t="s">
        <v>414</v>
      </c>
      <c r="I50" s="168" t="s">
        <v>414</v>
      </c>
      <c r="J50" s="168" t="s">
        <v>414</v>
      </c>
    </row>
    <row r="51" spans="1:10" ht="20.100000000000001" customHeight="1">
      <c r="A51" s="169" t="s">
        <v>554</v>
      </c>
      <c r="B51" s="167" t="s">
        <v>556</v>
      </c>
      <c r="C51" s="168"/>
      <c r="D51" s="168"/>
      <c r="E51" s="168"/>
      <c r="F51" s="168">
        <f t="shared" si="1"/>
        <v>0</v>
      </c>
      <c r="G51" s="168"/>
      <c r="H51" s="168"/>
      <c r="I51" s="168"/>
      <c r="J51" s="168"/>
    </row>
    <row r="52" spans="1:10" ht="20.100000000000001" customHeight="1">
      <c r="A52" s="166" t="s">
        <v>61</v>
      </c>
      <c r="B52" s="167">
        <v>3300</v>
      </c>
      <c r="C52" s="168" t="s">
        <v>414</v>
      </c>
      <c r="D52" s="168" t="s">
        <v>414</v>
      </c>
      <c r="E52" s="168" t="s">
        <v>414</v>
      </c>
      <c r="F52" s="168">
        <f t="shared" si="1"/>
        <v>0</v>
      </c>
      <c r="G52" s="168" t="s">
        <v>414</v>
      </c>
      <c r="H52" s="168" t="s">
        <v>414</v>
      </c>
      <c r="I52" s="168" t="s">
        <v>414</v>
      </c>
      <c r="J52" s="168" t="s">
        <v>414</v>
      </c>
    </row>
    <row r="53" spans="1:10" ht="20.100000000000001" customHeight="1">
      <c r="A53" s="166" t="s">
        <v>140</v>
      </c>
      <c r="B53" s="167">
        <v>3310</v>
      </c>
      <c r="C53" s="168">
        <v>-314</v>
      </c>
      <c r="D53" s="168">
        <v>-125</v>
      </c>
      <c r="E53" s="168">
        <v>-25</v>
      </c>
      <c r="F53" s="168">
        <f t="shared" si="1"/>
        <v>-150</v>
      </c>
      <c r="G53" s="168">
        <v>-20</v>
      </c>
      <c r="H53" s="168">
        <v>-50</v>
      </c>
      <c r="I53" s="168">
        <v>-50</v>
      </c>
      <c r="J53" s="168">
        <v>-30</v>
      </c>
    </row>
    <row r="54" spans="1:10" ht="20.100000000000001" customHeight="1">
      <c r="A54" s="166" t="s">
        <v>599</v>
      </c>
      <c r="B54" s="167" t="s">
        <v>557</v>
      </c>
      <c r="C54" s="168"/>
      <c r="D54" s="168">
        <v>100</v>
      </c>
      <c r="E54" s="168"/>
      <c r="F54" s="168">
        <f t="shared" si="1"/>
        <v>0</v>
      </c>
      <c r="G54" s="168"/>
      <c r="H54" s="168"/>
      <c r="I54" s="168"/>
      <c r="J54" s="168"/>
    </row>
    <row r="55" spans="1:10" ht="20.100000000000001" customHeight="1">
      <c r="A55" s="166" t="s">
        <v>600</v>
      </c>
      <c r="B55" s="167" t="s">
        <v>558</v>
      </c>
      <c r="C55" s="168">
        <v>314</v>
      </c>
      <c r="D55" s="168">
        <v>25</v>
      </c>
      <c r="E55" s="168">
        <v>25</v>
      </c>
      <c r="F55" s="168">
        <v>150</v>
      </c>
      <c r="G55" s="168">
        <v>20</v>
      </c>
      <c r="H55" s="168">
        <v>50</v>
      </c>
      <c r="I55" s="168">
        <v>50</v>
      </c>
      <c r="J55" s="168">
        <v>30</v>
      </c>
    </row>
    <row r="56" spans="1:10" ht="20.100000000000001" customHeight="1">
      <c r="A56" s="166"/>
      <c r="B56" s="167" t="s">
        <v>559</v>
      </c>
      <c r="C56" s="168"/>
      <c r="D56" s="168"/>
      <c r="E56" s="168"/>
      <c r="F56" s="168">
        <f t="shared" si="1"/>
        <v>0</v>
      </c>
      <c r="G56" s="168"/>
      <c r="H56" s="168"/>
      <c r="I56" s="168"/>
      <c r="J56" s="168"/>
    </row>
    <row r="57" spans="1:10" ht="20.100000000000001" customHeight="1">
      <c r="A57" s="164" t="s">
        <v>199</v>
      </c>
      <c r="B57" s="170">
        <v>3320</v>
      </c>
      <c r="C57" s="171">
        <f>SUM(C34:C36,C38:C41,C46:C53)</f>
        <v>-314</v>
      </c>
      <c r="D57" s="171">
        <f>SUM(D34:D36,D38:D41,D46:D53)</f>
        <v>-125</v>
      </c>
      <c r="E57" s="171">
        <f>SUM(E34:E36,E38:E41,E46:E53)</f>
        <v>-25</v>
      </c>
      <c r="F57" s="171">
        <f>SUM(G57:J57)</f>
        <v>-150</v>
      </c>
      <c r="G57" s="171">
        <f>SUM(G34:G36,G38:G41,G46:G53)</f>
        <v>-20</v>
      </c>
      <c r="H57" s="171">
        <f>SUM(H34:H36,H38:H41,H46:H53)</f>
        <v>-50</v>
      </c>
      <c r="I57" s="171">
        <f>SUM(I34:I36,I38:I41,I46:I53)</f>
        <v>-50</v>
      </c>
      <c r="J57" s="171">
        <f>SUM(J34:J36,J38:J41,J46:J53)</f>
        <v>-30</v>
      </c>
    </row>
    <row r="58" spans="1:10" ht="20.100000000000001" customHeight="1">
      <c r="A58" s="226" t="s">
        <v>200</v>
      </c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0" ht="20.100000000000001" customHeight="1">
      <c r="A59" s="164" t="s">
        <v>336</v>
      </c>
      <c r="B59" s="167"/>
      <c r="C59" s="168"/>
      <c r="D59" s="168"/>
      <c r="E59" s="168"/>
      <c r="F59" s="168"/>
      <c r="G59" s="168"/>
      <c r="H59" s="168"/>
      <c r="I59" s="168"/>
      <c r="J59" s="168"/>
    </row>
    <row r="60" spans="1:10" ht="20.100000000000001" customHeight="1">
      <c r="A60" s="162" t="s">
        <v>206</v>
      </c>
      <c r="B60" s="167">
        <v>3400</v>
      </c>
      <c r="C60" s="168"/>
      <c r="D60" s="168"/>
      <c r="E60" s="168"/>
      <c r="F60" s="168">
        <f>SUM(G60:J60)</f>
        <v>0</v>
      </c>
      <c r="G60" s="168"/>
      <c r="H60" s="168"/>
      <c r="I60" s="168"/>
      <c r="J60" s="168"/>
    </row>
    <row r="61" spans="1:10" ht="20.100000000000001" customHeight="1">
      <c r="A61" s="166" t="s">
        <v>111</v>
      </c>
      <c r="B61" s="172"/>
      <c r="C61" s="168"/>
      <c r="D61" s="168"/>
      <c r="E61" s="168"/>
      <c r="F61" s="168"/>
      <c r="G61" s="168"/>
      <c r="H61" s="168"/>
      <c r="I61" s="168"/>
      <c r="J61" s="168"/>
    </row>
    <row r="62" spans="1:10" ht="20.100000000000001" customHeight="1">
      <c r="A62" s="166" t="s">
        <v>110</v>
      </c>
      <c r="B62" s="167">
        <v>3410</v>
      </c>
      <c r="C62" s="168"/>
      <c r="D62" s="168"/>
      <c r="E62" s="168"/>
      <c r="F62" s="168">
        <f>SUM(G62:J62)</f>
        <v>0</v>
      </c>
      <c r="G62" s="168"/>
      <c r="H62" s="168"/>
      <c r="I62" s="168"/>
      <c r="J62" s="168"/>
    </row>
    <row r="63" spans="1:10" ht="20.100000000000001" customHeight="1">
      <c r="A63" s="166" t="s">
        <v>115</v>
      </c>
      <c r="B63" s="163">
        <v>3420</v>
      </c>
      <c r="C63" s="168"/>
      <c r="D63" s="168"/>
      <c r="E63" s="168"/>
      <c r="F63" s="168">
        <f>SUM(G63:J63)</f>
        <v>0</v>
      </c>
      <c r="G63" s="168"/>
      <c r="H63" s="168"/>
      <c r="I63" s="168"/>
      <c r="J63" s="168"/>
    </row>
    <row r="64" spans="1:10" ht="20.100000000000001" customHeight="1">
      <c r="A64" s="166" t="s">
        <v>150</v>
      </c>
      <c r="B64" s="167">
        <v>3430</v>
      </c>
      <c r="C64" s="168"/>
      <c r="D64" s="168"/>
      <c r="E64" s="168"/>
      <c r="F64" s="168">
        <f>SUM(G64:J64)</f>
        <v>0</v>
      </c>
      <c r="G64" s="168"/>
      <c r="H64" s="168"/>
      <c r="I64" s="168"/>
      <c r="J64" s="168"/>
    </row>
    <row r="65" spans="1:10" ht="20.100000000000001" customHeight="1">
      <c r="A65" s="166" t="s">
        <v>113</v>
      </c>
      <c r="B65" s="167"/>
      <c r="C65" s="168"/>
      <c r="D65" s="168"/>
      <c r="E65" s="168"/>
      <c r="F65" s="168"/>
      <c r="G65" s="168"/>
      <c r="H65" s="168"/>
      <c r="I65" s="168"/>
      <c r="J65" s="168"/>
    </row>
    <row r="66" spans="1:10" ht="20.100000000000001" customHeight="1">
      <c r="A66" s="166" t="s">
        <v>110</v>
      </c>
      <c r="B66" s="163">
        <v>3440</v>
      </c>
      <c r="C66" s="168"/>
      <c r="D66" s="168"/>
      <c r="E66" s="168"/>
      <c r="F66" s="168">
        <f>SUM(G66:J66)</f>
        <v>0</v>
      </c>
      <c r="G66" s="168"/>
      <c r="H66" s="168"/>
      <c r="I66" s="168"/>
      <c r="J66" s="168"/>
    </row>
    <row r="67" spans="1:10" ht="20.100000000000001" customHeight="1">
      <c r="A67" s="166" t="s">
        <v>115</v>
      </c>
      <c r="B67" s="163">
        <v>3450</v>
      </c>
      <c r="C67" s="168"/>
      <c r="D67" s="168"/>
      <c r="E67" s="168"/>
      <c r="F67" s="168">
        <f>SUM(G67:J67)</f>
        <v>0</v>
      </c>
      <c r="G67" s="168"/>
      <c r="H67" s="168"/>
      <c r="I67" s="168"/>
      <c r="J67" s="168"/>
    </row>
    <row r="68" spans="1:10" ht="20.100000000000001" customHeight="1">
      <c r="A68" s="166" t="s">
        <v>150</v>
      </c>
      <c r="B68" s="163">
        <v>3460</v>
      </c>
      <c r="C68" s="168"/>
      <c r="D68" s="168"/>
      <c r="E68" s="168"/>
      <c r="F68" s="168">
        <f>SUM(G68:J68)</f>
        <v>0</v>
      </c>
      <c r="G68" s="168"/>
      <c r="H68" s="168"/>
      <c r="I68" s="168"/>
      <c r="J68" s="168"/>
    </row>
    <row r="69" spans="1:10" ht="19.5" customHeight="1">
      <c r="A69" s="166" t="s">
        <v>145</v>
      </c>
      <c r="B69" s="163">
        <v>3470</v>
      </c>
      <c r="C69" s="168"/>
      <c r="D69" s="168"/>
      <c r="E69" s="168"/>
      <c r="F69" s="168">
        <f>SUM(G69:J69)</f>
        <v>0</v>
      </c>
      <c r="G69" s="168"/>
      <c r="H69" s="168"/>
      <c r="I69" s="168"/>
      <c r="J69" s="168"/>
    </row>
    <row r="70" spans="1:10" ht="19.5" customHeight="1">
      <c r="A70" s="166"/>
      <c r="B70" s="163" t="s">
        <v>560</v>
      </c>
      <c r="C70" s="168"/>
      <c r="D70" s="168"/>
      <c r="E70" s="168"/>
      <c r="F70" s="168"/>
      <c r="G70" s="168"/>
      <c r="H70" s="168"/>
      <c r="I70" s="168"/>
      <c r="J70" s="168"/>
    </row>
    <row r="71" spans="1:10" ht="20.100000000000001" customHeight="1">
      <c r="A71" s="166"/>
      <c r="B71" s="163" t="s">
        <v>561</v>
      </c>
      <c r="C71" s="168"/>
      <c r="D71" s="168"/>
      <c r="E71" s="168"/>
      <c r="F71" s="168"/>
      <c r="G71" s="168"/>
      <c r="H71" s="168"/>
      <c r="I71" s="168"/>
      <c r="J71" s="168"/>
    </row>
    <row r="72" spans="1:10" ht="20.100000000000001" customHeight="1">
      <c r="A72" s="166" t="s">
        <v>146</v>
      </c>
      <c r="B72" s="163">
        <v>3480</v>
      </c>
      <c r="C72" s="168"/>
      <c r="D72" s="168"/>
      <c r="E72" s="168"/>
      <c r="F72" s="168">
        <f>SUM(G72:J72)</f>
        <v>0</v>
      </c>
      <c r="G72" s="168"/>
      <c r="H72" s="168"/>
      <c r="I72" s="168"/>
      <c r="J72" s="168"/>
    </row>
    <row r="73" spans="1:10" ht="20.100000000000001" customHeight="1">
      <c r="A73" s="166"/>
      <c r="B73" s="163" t="s">
        <v>562</v>
      </c>
      <c r="C73" s="168"/>
      <c r="D73" s="168"/>
      <c r="E73" s="168"/>
      <c r="F73" s="168"/>
      <c r="G73" s="168"/>
      <c r="H73" s="168"/>
      <c r="I73" s="168"/>
      <c r="J73" s="168"/>
    </row>
    <row r="74" spans="1:10" ht="20.100000000000001" customHeight="1">
      <c r="A74" s="166"/>
      <c r="B74" s="163" t="s">
        <v>563</v>
      </c>
      <c r="C74" s="168"/>
      <c r="D74" s="168"/>
      <c r="E74" s="168"/>
      <c r="F74" s="168"/>
      <c r="G74" s="168"/>
      <c r="H74" s="168"/>
      <c r="I74" s="168"/>
      <c r="J74" s="168"/>
    </row>
    <row r="75" spans="1:10" ht="20.100000000000001" customHeight="1">
      <c r="A75" s="164" t="s">
        <v>337</v>
      </c>
      <c r="B75" s="167"/>
      <c r="C75" s="168"/>
      <c r="D75" s="168"/>
      <c r="E75" s="168"/>
      <c r="F75" s="168"/>
      <c r="G75" s="168"/>
      <c r="H75" s="168"/>
      <c r="I75" s="168"/>
      <c r="J75" s="168"/>
    </row>
    <row r="76" spans="1:10" ht="20.100000000000001" customHeight="1">
      <c r="A76" s="166" t="s">
        <v>363</v>
      </c>
      <c r="B76" s="167">
        <v>3490</v>
      </c>
      <c r="C76" s="168" t="s">
        <v>414</v>
      </c>
      <c r="D76" s="168" t="s">
        <v>414</v>
      </c>
      <c r="E76" s="168" t="s">
        <v>414</v>
      </c>
      <c r="F76" s="168">
        <f>SUM(G76:J76)</f>
        <v>0</v>
      </c>
      <c r="G76" s="168" t="s">
        <v>414</v>
      </c>
      <c r="H76" s="168" t="s">
        <v>414</v>
      </c>
      <c r="I76" s="168" t="s">
        <v>414</v>
      </c>
      <c r="J76" s="168" t="s">
        <v>414</v>
      </c>
    </row>
    <row r="77" spans="1:10" ht="20.100000000000001" customHeight="1">
      <c r="A77" s="166" t="s">
        <v>364</v>
      </c>
      <c r="B77" s="167">
        <v>3500</v>
      </c>
      <c r="C77" s="168" t="s">
        <v>414</v>
      </c>
      <c r="D77" s="168" t="s">
        <v>414</v>
      </c>
      <c r="E77" s="168" t="s">
        <v>414</v>
      </c>
      <c r="F77" s="168">
        <f>SUM(G77:J77)</f>
        <v>0</v>
      </c>
      <c r="G77" s="168" t="s">
        <v>414</v>
      </c>
      <c r="H77" s="168" t="s">
        <v>414</v>
      </c>
      <c r="I77" s="168" t="s">
        <v>414</v>
      </c>
      <c r="J77" s="168" t="s">
        <v>414</v>
      </c>
    </row>
    <row r="78" spans="1:10" ht="20.100000000000001" customHeight="1">
      <c r="A78" s="166" t="s">
        <v>114</v>
      </c>
      <c r="B78" s="167"/>
      <c r="C78" s="168"/>
      <c r="D78" s="168"/>
      <c r="E78" s="168"/>
      <c r="F78" s="168"/>
      <c r="G78" s="168"/>
      <c r="H78" s="168"/>
      <c r="I78" s="168"/>
      <c r="J78" s="168"/>
    </row>
    <row r="79" spans="1:10" ht="20.100000000000001" customHeight="1">
      <c r="A79" s="166" t="s">
        <v>110</v>
      </c>
      <c r="B79" s="163">
        <v>3510</v>
      </c>
      <c r="C79" s="168" t="s">
        <v>414</v>
      </c>
      <c r="D79" s="168" t="s">
        <v>414</v>
      </c>
      <c r="E79" s="168" t="s">
        <v>414</v>
      </c>
      <c r="F79" s="168">
        <f>SUM(G79:J79)</f>
        <v>0</v>
      </c>
      <c r="G79" s="168" t="s">
        <v>414</v>
      </c>
      <c r="H79" s="168" t="s">
        <v>414</v>
      </c>
      <c r="I79" s="168" t="s">
        <v>414</v>
      </c>
      <c r="J79" s="168" t="s">
        <v>414</v>
      </c>
    </row>
    <row r="80" spans="1:10" ht="20.100000000000001" customHeight="1">
      <c r="A80" s="166" t="s">
        <v>115</v>
      </c>
      <c r="B80" s="163">
        <v>3520</v>
      </c>
      <c r="C80" s="168" t="s">
        <v>414</v>
      </c>
      <c r="D80" s="168" t="s">
        <v>414</v>
      </c>
      <c r="E80" s="168" t="s">
        <v>414</v>
      </c>
      <c r="F80" s="168">
        <f>SUM(G80:J80)</f>
        <v>0</v>
      </c>
      <c r="G80" s="168" t="s">
        <v>414</v>
      </c>
      <c r="H80" s="168" t="s">
        <v>414</v>
      </c>
      <c r="I80" s="168" t="s">
        <v>414</v>
      </c>
      <c r="J80" s="168" t="s">
        <v>414</v>
      </c>
    </row>
    <row r="81" spans="1:10" ht="20.100000000000001" customHeight="1">
      <c r="A81" s="166" t="s">
        <v>150</v>
      </c>
      <c r="B81" s="163">
        <v>3530</v>
      </c>
      <c r="C81" s="168" t="s">
        <v>414</v>
      </c>
      <c r="D81" s="168" t="s">
        <v>414</v>
      </c>
      <c r="E81" s="168" t="s">
        <v>414</v>
      </c>
      <c r="F81" s="168">
        <f>SUM(G81:J81)</f>
        <v>0</v>
      </c>
      <c r="G81" s="168" t="s">
        <v>414</v>
      </c>
      <c r="H81" s="168" t="s">
        <v>414</v>
      </c>
      <c r="I81" s="168" t="s">
        <v>414</v>
      </c>
      <c r="J81" s="168" t="s">
        <v>414</v>
      </c>
    </row>
    <row r="82" spans="1:10" ht="20.100000000000001" customHeight="1">
      <c r="A82" s="166" t="s">
        <v>112</v>
      </c>
      <c r="B82" s="167"/>
      <c r="C82" s="168"/>
      <c r="D82" s="168"/>
      <c r="E82" s="168"/>
      <c r="F82" s="168"/>
      <c r="G82" s="168"/>
      <c r="H82" s="168"/>
      <c r="I82" s="168"/>
      <c r="J82" s="168"/>
    </row>
    <row r="83" spans="1:10" ht="20.100000000000001" customHeight="1">
      <c r="A83" s="166" t="s">
        <v>110</v>
      </c>
      <c r="B83" s="163">
        <v>3540</v>
      </c>
      <c r="C83" s="168" t="s">
        <v>414</v>
      </c>
      <c r="D83" s="168" t="s">
        <v>414</v>
      </c>
      <c r="E83" s="168" t="s">
        <v>414</v>
      </c>
      <c r="F83" s="168">
        <f>SUM(G83:J83)</f>
        <v>0</v>
      </c>
      <c r="G83" s="168" t="s">
        <v>414</v>
      </c>
      <c r="H83" s="168" t="s">
        <v>414</v>
      </c>
      <c r="I83" s="168" t="s">
        <v>414</v>
      </c>
      <c r="J83" s="168" t="s">
        <v>414</v>
      </c>
    </row>
    <row r="84" spans="1:10" ht="20.100000000000001" customHeight="1">
      <c r="A84" s="166" t="s">
        <v>115</v>
      </c>
      <c r="B84" s="163">
        <v>3550</v>
      </c>
      <c r="C84" s="168" t="s">
        <v>414</v>
      </c>
      <c r="D84" s="168" t="s">
        <v>414</v>
      </c>
      <c r="E84" s="168" t="s">
        <v>414</v>
      </c>
      <c r="F84" s="168">
        <f>SUM(G84:J84)</f>
        <v>0</v>
      </c>
      <c r="G84" s="168" t="s">
        <v>414</v>
      </c>
      <c r="H84" s="168" t="s">
        <v>414</v>
      </c>
      <c r="I84" s="168" t="s">
        <v>414</v>
      </c>
      <c r="J84" s="168" t="s">
        <v>414</v>
      </c>
    </row>
    <row r="85" spans="1:10" ht="20.100000000000001" customHeight="1">
      <c r="A85" s="166" t="s">
        <v>150</v>
      </c>
      <c r="B85" s="163">
        <v>3560</v>
      </c>
      <c r="C85" s="168" t="s">
        <v>414</v>
      </c>
      <c r="D85" s="168" t="s">
        <v>414</v>
      </c>
      <c r="E85" s="168" t="s">
        <v>414</v>
      </c>
      <c r="F85" s="168">
        <f>SUM(G85:J85)</f>
        <v>0</v>
      </c>
      <c r="G85" s="168" t="s">
        <v>414</v>
      </c>
      <c r="H85" s="168" t="s">
        <v>414</v>
      </c>
      <c r="I85" s="168" t="s">
        <v>414</v>
      </c>
      <c r="J85" s="168" t="s">
        <v>414</v>
      </c>
    </row>
    <row r="86" spans="1:10" ht="20.100000000000001" customHeight="1">
      <c r="A86" s="166" t="s">
        <v>140</v>
      </c>
      <c r="B86" s="163">
        <v>3570</v>
      </c>
      <c r="C86" s="168" t="s">
        <v>414</v>
      </c>
      <c r="D86" s="168" t="s">
        <v>414</v>
      </c>
      <c r="E86" s="168" t="s">
        <v>414</v>
      </c>
      <c r="F86" s="168">
        <f>SUM(G86:J86)</f>
        <v>0</v>
      </c>
      <c r="G86" s="168" t="s">
        <v>414</v>
      </c>
      <c r="H86" s="168" t="s">
        <v>414</v>
      </c>
      <c r="I86" s="168" t="s">
        <v>414</v>
      </c>
      <c r="J86" s="168" t="s">
        <v>414</v>
      </c>
    </row>
    <row r="87" spans="1:10" ht="20.100000000000001" customHeight="1">
      <c r="A87" s="166"/>
      <c r="B87" s="163" t="s">
        <v>564</v>
      </c>
      <c r="C87" s="168"/>
      <c r="D87" s="168"/>
      <c r="E87" s="168"/>
      <c r="F87" s="168"/>
      <c r="G87" s="168"/>
      <c r="H87" s="168"/>
      <c r="I87" s="168"/>
      <c r="J87" s="168"/>
    </row>
    <row r="88" spans="1:10" ht="20.100000000000001" customHeight="1">
      <c r="A88" s="166"/>
      <c r="B88" s="163" t="s">
        <v>565</v>
      </c>
      <c r="C88" s="168"/>
      <c r="D88" s="168"/>
      <c r="E88" s="168"/>
      <c r="F88" s="168"/>
      <c r="G88" s="168"/>
      <c r="H88" s="168"/>
      <c r="I88" s="168"/>
      <c r="J88" s="168"/>
    </row>
    <row r="89" spans="1:10" ht="20.100000000000001" customHeight="1">
      <c r="A89" s="73" t="s">
        <v>201</v>
      </c>
      <c r="B89" s="139">
        <v>3580</v>
      </c>
      <c r="C89" s="142">
        <f>SUM(C60,C62:C64,C66:C72,C76:C77,C79:C81,C83:C86)</f>
        <v>0</v>
      </c>
      <c r="D89" s="142">
        <f>SUM(D60,D62:D64,D66:D72,D76:D77,D79:D81,D83:D86)</f>
        <v>0</v>
      </c>
      <c r="E89" s="142">
        <f>SUM(E60,E62:E64,E66:E72,E76:E77,E79:E81,E83:E86)</f>
        <v>0</v>
      </c>
      <c r="F89" s="142">
        <f>SUM(G89:J89)</f>
        <v>0</v>
      </c>
      <c r="G89" s="142">
        <f>SUM(G60,G62:G64,G66:G72,G76:G77,G79:G81,G83:G86)</f>
        <v>0</v>
      </c>
      <c r="H89" s="142">
        <f>SUM(H60,H62:H64,H66:H72,H76:H77,H79:H81,H83:H86)</f>
        <v>0</v>
      </c>
      <c r="I89" s="142">
        <f>SUM(I60,I62:I64,I66:I72,I76:I77,I79:I81,I83:I86)</f>
        <v>0</v>
      </c>
      <c r="J89" s="142">
        <f>SUM(J60,J62:J64,J66:J72,J76:J77,J79:J81,J83:J86)</f>
        <v>0</v>
      </c>
    </row>
    <row r="90" spans="1:10" s="19" customFormat="1" ht="20.100000000000001" customHeight="1">
      <c r="A90" s="9" t="s">
        <v>38</v>
      </c>
      <c r="B90" s="7"/>
      <c r="C90" s="141"/>
      <c r="D90" s="141"/>
      <c r="E90" s="141"/>
      <c r="F90" s="141"/>
      <c r="G90" s="141"/>
      <c r="H90" s="141"/>
      <c r="I90" s="141"/>
      <c r="J90" s="141"/>
    </row>
    <row r="91" spans="1:10" s="19" customFormat="1" ht="20.100000000000001" customHeight="1">
      <c r="A91" s="11" t="s">
        <v>39</v>
      </c>
      <c r="B91" s="7">
        <v>3600</v>
      </c>
      <c r="C91" s="141"/>
      <c r="D91" s="141">
        <v>18</v>
      </c>
      <c r="E91" s="141">
        <v>6</v>
      </c>
      <c r="F91" s="141">
        <v>13</v>
      </c>
      <c r="G91" s="141"/>
      <c r="H91" s="141"/>
      <c r="I91" s="141"/>
      <c r="J91" s="141"/>
    </row>
    <row r="92" spans="1:10" s="19" customFormat="1" ht="20.100000000000001" customHeight="1">
      <c r="A92" s="110" t="s">
        <v>210</v>
      </c>
      <c r="B92" s="7">
        <v>3610</v>
      </c>
      <c r="C92" s="141"/>
      <c r="D92" s="141"/>
      <c r="E92" s="141"/>
      <c r="F92" s="141">
        <f>SUM(G92:J92)</f>
        <v>0</v>
      </c>
      <c r="G92" s="141"/>
      <c r="H92" s="141"/>
      <c r="I92" s="141"/>
      <c r="J92" s="141"/>
    </row>
    <row r="93" spans="1:10" s="19" customFormat="1" ht="20.100000000000001" customHeight="1">
      <c r="A93" s="11" t="s">
        <v>62</v>
      </c>
      <c r="B93" s="7">
        <v>3620</v>
      </c>
      <c r="C93" s="141">
        <v>6</v>
      </c>
      <c r="D93" s="141">
        <v>129</v>
      </c>
      <c r="E93" s="141">
        <v>13</v>
      </c>
      <c r="F93" s="168">
        <v>33</v>
      </c>
      <c r="G93" s="141"/>
      <c r="H93" s="141"/>
      <c r="I93" s="141"/>
      <c r="J93" s="141"/>
    </row>
    <row r="94" spans="1:10" s="19" customFormat="1" ht="20.100000000000001" customHeight="1">
      <c r="A94" s="11" t="s">
        <v>40</v>
      </c>
      <c r="B94" s="7">
        <v>3630</v>
      </c>
      <c r="C94" s="142">
        <f>SUM(C31,C57,C89,C92)</f>
        <v>6.2999999999999545</v>
      </c>
      <c r="D94" s="142">
        <f>SUM(D31,D57,D89,D92)</f>
        <v>110.69999999999999</v>
      </c>
      <c r="E94" s="142">
        <f>SUM(E31,E57,E89,E92)</f>
        <v>7</v>
      </c>
      <c r="F94" s="142">
        <f>SUM(G94:J94)</f>
        <v>20</v>
      </c>
      <c r="G94" s="142">
        <f>SUM(G31,G57,G89,G92)</f>
        <v>5</v>
      </c>
      <c r="H94" s="142">
        <f>SUM(H31,H57,H89,H92)</f>
        <v>3</v>
      </c>
      <c r="I94" s="142">
        <f>SUM(I31,I57,I89,I92)</f>
        <v>0</v>
      </c>
      <c r="J94" s="142">
        <f>SUM(J31,J57,J89,J92)</f>
        <v>12</v>
      </c>
    </row>
    <row r="95" spans="1:10" s="19" customFormat="1" ht="9" customHeight="1">
      <c r="A95" s="2"/>
      <c r="B95" s="39"/>
      <c r="C95" s="42"/>
      <c r="D95" s="40"/>
      <c r="E95" s="40"/>
      <c r="F95" s="22"/>
      <c r="G95" s="40"/>
      <c r="H95" s="40"/>
      <c r="I95" s="40"/>
      <c r="J95" s="40"/>
    </row>
    <row r="96" spans="1:10" s="19" customFormat="1" ht="9" customHeight="1">
      <c r="A96" s="2"/>
      <c r="B96" s="39"/>
      <c r="C96" s="42"/>
      <c r="D96" s="40"/>
      <c r="E96" s="40"/>
      <c r="F96" s="22"/>
      <c r="G96" s="40"/>
      <c r="H96" s="40"/>
      <c r="I96" s="40"/>
      <c r="J96" s="40"/>
    </row>
    <row r="97" spans="1:10" s="19" customFormat="1" ht="9" customHeight="1">
      <c r="A97" s="2"/>
      <c r="B97" s="39"/>
      <c r="C97" s="42"/>
      <c r="D97" s="40"/>
      <c r="E97" s="40"/>
      <c r="F97" s="22"/>
      <c r="G97" s="40"/>
      <c r="H97" s="40"/>
      <c r="I97" s="40"/>
      <c r="J97" s="40"/>
    </row>
    <row r="98" spans="1:10" s="3" customFormat="1" ht="20.100000000000001" customHeight="1">
      <c r="A98" s="71" t="s">
        <v>353</v>
      </c>
      <c r="B98" s="1"/>
      <c r="C98" s="198" t="s">
        <v>130</v>
      </c>
      <c r="D98" s="199"/>
      <c r="E98" s="199"/>
      <c r="F98" s="199"/>
      <c r="G98" s="16"/>
      <c r="H98" s="202" t="s">
        <v>164</v>
      </c>
      <c r="I98" s="202"/>
      <c r="J98" s="202"/>
    </row>
    <row r="99" spans="1:10" ht="20.100000000000001" customHeight="1">
      <c r="A99" s="93" t="s">
        <v>354</v>
      </c>
      <c r="B99" s="3"/>
      <c r="C99" s="182" t="s">
        <v>95</v>
      </c>
      <c r="D99" s="182"/>
      <c r="E99" s="182"/>
      <c r="F99" s="182"/>
      <c r="G99" s="32"/>
      <c r="H99" s="190" t="s">
        <v>126</v>
      </c>
      <c r="I99" s="190"/>
      <c r="J99" s="190"/>
    </row>
    <row r="100" spans="1:10">
      <c r="C100" s="5"/>
    </row>
    <row r="101" spans="1:10">
      <c r="C101" s="5"/>
    </row>
    <row r="102" spans="1:10">
      <c r="C102" s="5"/>
    </row>
    <row r="103" spans="1:10">
      <c r="C103" s="5"/>
    </row>
    <row r="104" spans="1:10">
      <c r="C104" s="5"/>
    </row>
    <row r="105" spans="1:10">
      <c r="C105" s="5"/>
    </row>
    <row r="106" spans="1:10">
      <c r="C106" s="5"/>
    </row>
    <row r="107" spans="1:10">
      <c r="C107" s="5"/>
    </row>
    <row r="108" spans="1:10">
      <c r="C108" s="5"/>
    </row>
    <row r="109" spans="1:10">
      <c r="C109" s="5"/>
    </row>
    <row r="110" spans="1:10">
      <c r="C110" s="5"/>
    </row>
    <row r="111" spans="1:10">
      <c r="C111" s="5"/>
    </row>
    <row r="112" spans="1:10">
      <c r="C112" s="5"/>
    </row>
    <row r="113" spans="3:3">
      <c r="C113" s="5"/>
    </row>
    <row r="114" spans="3:3">
      <c r="C114" s="5"/>
    </row>
    <row r="115" spans="3:3">
      <c r="C115" s="5"/>
    </row>
    <row r="116" spans="3:3">
      <c r="C116" s="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  <row r="122" spans="3:3">
      <c r="C122" s="5"/>
    </row>
    <row r="123" spans="3:3">
      <c r="C123" s="5"/>
    </row>
    <row r="124" spans="3:3">
      <c r="C124" s="5"/>
    </row>
    <row r="125" spans="3:3">
      <c r="C125" s="5"/>
    </row>
    <row r="126" spans="3:3">
      <c r="C126" s="5"/>
    </row>
    <row r="127" spans="3:3">
      <c r="C127" s="5"/>
    </row>
    <row r="128" spans="3:3">
      <c r="C128" s="5"/>
    </row>
    <row r="129" spans="3:3">
      <c r="C129" s="5"/>
    </row>
    <row r="130" spans="3:3">
      <c r="C130" s="5"/>
    </row>
  </sheetData>
  <protectedRanges>
    <protectedRange sqref="A42:A44" name="Диапазон6_1"/>
  </protectedRanges>
  <mergeCells count="15">
    <mergeCell ref="C99:F99"/>
    <mergeCell ref="H99:J99"/>
    <mergeCell ref="A32:J32"/>
    <mergeCell ref="A6:J6"/>
    <mergeCell ref="A58:J58"/>
    <mergeCell ref="C98:F98"/>
    <mergeCell ref="H98:J98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0.39370078740157483" right="0.15748031496062992" top="0.35433070866141736" bottom="0.27559055118110237" header="0.19685039370078741" footer="0.23622047244094491"/>
  <pageSetup paperSize="9" scale="40" orientation="portrait" r:id="rId1"/>
  <headerFooter alignWithMargins="0">
    <oddHeader xml:space="preserve">&amp;C&amp;"Times New Roman,обычный"&amp;14 
9&amp;R&amp;"Times New Roman,обычный"&amp;14
Продовження додатка 1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Q182"/>
  <sheetViews>
    <sheetView zoomScale="75" zoomScaleNormal="100" zoomScaleSheetLayoutView="50" workbookViewId="0">
      <selection activeCell="J9" sqref="J9"/>
    </sheetView>
  </sheetViews>
  <sheetFormatPr defaultColWidth="9.109375" defaultRowHeight="18"/>
  <cols>
    <col min="1" max="1" width="60.109375" style="3" customWidth="1"/>
    <col min="2" max="2" width="9.88671875" style="29" customWidth="1"/>
    <col min="3" max="3" width="17.109375" style="29" customWidth="1"/>
    <col min="4" max="4" width="17.33203125" style="29" customWidth="1"/>
    <col min="5" max="5" width="17" style="29" customWidth="1"/>
    <col min="6" max="6" width="17" style="3" customWidth="1"/>
    <col min="7" max="10" width="16.44140625" style="3" customWidth="1"/>
    <col min="11" max="11" width="9.5546875" style="3" customWidth="1"/>
    <col min="12" max="12" width="9.88671875" style="3" customWidth="1"/>
    <col min="13" max="16384" width="9.109375" style="3"/>
  </cols>
  <sheetData>
    <row r="1" spans="1:17">
      <c r="A1" s="191" t="s">
        <v>261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7">
      <c r="A2" s="202"/>
      <c r="B2" s="202"/>
      <c r="C2" s="202"/>
      <c r="D2" s="202"/>
      <c r="E2" s="202"/>
      <c r="F2" s="202"/>
      <c r="G2" s="202"/>
      <c r="H2" s="202"/>
      <c r="I2" s="202"/>
      <c r="J2" s="202"/>
    </row>
    <row r="3" spans="1:17" ht="43.5" customHeight="1">
      <c r="A3" s="203" t="s">
        <v>316</v>
      </c>
      <c r="B3" s="204" t="s">
        <v>18</v>
      </c>
      <c r="C3" s="204" t="s">
        <v>35</v>
      </c>
      <c r="D3" s="204" t="s">
        <v>43</v>
      </c>
      <c r="E3" s="219" t="s">
        <v>207</v>
      </c>
      <c r="F3" s="204" t="s">
        <v>24</v>
      </c>
      <c r="G3" s="204" t="s">
        <v>233</v>
      </c>
      <c r="H3" s="204"/>
      <c r="I3" s="204"/>
      <c r="J3" s="204"/>
    </row>
    <row r="4" spans="1:17" ht="56.25" customHeight="1">
      <c r="A4" s="203"/>
      <c r="B4" s="204"/>
      <c r="C4" s="204"/>
      <c r="D4" s="204"/>
      <c r="E4" s="219"/>
      <c r="F4" s="204"/>
      <c r="G4" s="17" t="s">
        <v>234</v>
      </c>
      <c r="H4" s="17" t="s">
        <v>235</v>
      </c>
      <c r="I4" s="17" t="s">
        <v>236</v>
      </c>
      <c r="J4" s="17" t="s">
        <v>84</v>
      </c>
    </row>
    <row r="5" spans="1:17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99</v>
      </c>
      <c r="B6" s="117">
        <v>4000</v>
      </c>
      <c r="C6" s="141">
        <f>SUM(C7:C11)</f>
        <v>0</v>
      </c>
      <c r="D6" s="141">
        <f>SUM(D7:D11)</f>
        <v>125</v>
      </c>
      <c r="E6" s="141">
        <f>SUM(E7:E11)</f>
        <v>25</v>
      </c>
      <c r="F6" s="141">
        <v>150</v>
      </c>
      <c r="G6" s="141">
        <f>SUM(G7:G11)</f>
        <v>20</v>
      </c>
      <c r="H6" s="141">
        <f>SUM(H7:H11)</f>
        <v>50</v>
      </c>
      <c r="I6" s="141">
        <f>SUM(I7:I11)</f>
        <v>50</v>
      </c>
      <c r="J6" s="141">
        <f>SUM(J7:J11)</f>
        <v>30</v>
      </c>
    </row>
    <row r="7" spans="1:17" ht="29.25" customHeight="1">
      <c r="A7" s="9" t="s">
        <v>1</v>
      </c>
      <c r="B7" s="118" t="s">
        <v>272</v>
      </c>
      <c r="C7" s="141"/>
      <c r="D7" s="141"/>
      <c r="E7" s="141"/>
      <c r="F7" s="141">
        <f t="shared" ref="F7:F10" si="0">SUM(G7:J7)</f>
        <v>0</v>
      </c>
      <c r="G7" s="141"/>
      <c r="H7" s="141"/>
      <c r="I7" s="141"/>
      <c r="J7" s="141"/>
    </row>
    <row r="8" spans="1:17" ht="29.25" customHeight="1">
      <c r="A8" s="9" t="s">
        <v>2</v>
      </c>
      <c r="B8" s="117">
        <v>4020</v>
      </c>
      <c r="C8" s="141"/>
      <c r="D8" s="141"/>
      <c r="E8" s="141"/>
      <c r="F8" s="141">
        <f t="shared" si="0"/>
        <v>0</v>
      </c>
      <c r="G8" s="141"/>
      <c r="H8" s="141"/>
      <c r="I8" s="141"/>
      <c r="J8" s="141"/>
      <c r="Q8" s="25"/>
    </row>
    <row r="9" spans="1:17" ht="51" customHeight="1">
      <c r="A9" s="9" t="s">
        <v>34</v>
      </c>
      <c r="B9" s="118">
        <v>4030</v>
      </c>
      <c r="C9" s="141"/>
      <c r="D9" s="141"/>
      <c r="E9" s="141"/>
      <c r="F9" s="141">
        <f t="shared" si="0"/>
        <v>0</v>
      </c>
      <c r="G9" s="141"/>
      <c r="H9" s="141"/>
      <c r="I9" s="141"/>
      <c r="J9" s="141"/>
      <c r="P9" s="25"/>
    </row>
    <row r="10" spans="1:17" ht="29.25" customHeight="1">
      <c r="A10" s="9" t="s">
        <v>3</v>
      </c>
      <c r="B10" s="117">
        <v>4040</v>
      </c>
      <c r="C10" s="141"/>
      <c r="D10" s="141"/>
      <c r="E10" s="141"/>
      <c r="F10" s="141">
        <f t="shared" si="0"/>
        <v>0</v>
      </c>
      <c r="G10" s="141"/>
      <c r="H10" s="141"/>
      <c r="I10" s="141"/>
      <c r="J10" s="141"/>
    </row>
    <row r="11" spans="1:17" ht="54" customHeight="1">
      <c r="A11" s="9" t="s">
        <v>79</v>
      </c>
      <c r="B11" s="118">
        <v>4050</v>
      </c>
      <c r="C11" s="141"/>
      <c r="D11" s="141">
        <v>125</v>
      </c>
      <c r="E11" s="141">
        <v>25</v>
      </c>
      <c r="F11" s="141">
        <v>150</v>
      </c>
      <c r="G11" s="141">
        <v>20</v>
      </c>
      <c r="H11" s="141">
        <v>50</v>
      </c>
      <c r="I11" s="141">
        <v>50</v>
      </c>
      <c r="J11" s="141">
        <v>30</v>
      </c>
    </row>
    <row r="12" spans="1:17" ht="20.100000000000001" customHeight="1">
      <c r="B12" s="3"/>
      <c r="C12" s="3"/>
      <c r="D12" s="3"/>
      <c r="E12" s="3"/>
      <c r="F12" s="100"/>
      <c r="G12" s="100"/>
      <c r="H12" s="100"/>
      <c r="I12" s="100"/>
      <c r="J12" s="100"/>
    </row>
    <row r="13" spans="1:17" ht="20.100000000000001" customHeight="1">
      <c r="B13" s="3"/>
      <c r="C13" s="3"/>
      <c r="D13" s="3"/>
      <c r="E13" s="3"/>
      <c r="F13" s="100"/>
      <c r="G13" s="100"/>
      <c r="H13" s="100"/>
      <c r="I13" s="100"/>
      <c r="J13" s="100"/>
    </row>
    <row r="14" spans="1:17" s="2" customFormat="1" ht="20.100000000000001" customHeight="1">
      <c r="A14" s="5"/>
      <c r="C14" s="3"/>
      <c r="D14" s="3"/>
      <c r="E14" s="3"/>
      <c r="F14" s="3"/>
      <c r="G14" s="3"/>
      <c r="H14" s="3"/>
      <c r="I14" s="3"/>
      <c r="J14" s="3"/>
      <c r="K14" s="3"/>
    </row>
    <row r="15" spans="1:17" ht="20.100000000000001" customHeight="1">
      <c r="A15" s="71" t="s">
        <v>299</v>
      </c>
      <c r="B15" s="1"/>
      <c r="C15" s="198" t="s">
        <v>130</v>
      </c>
      <c r="D15" s="199"/>
      <c r="E15" s="199"/>
      <c r="F15" s="199"/>
      <c r="G15" s="16"/>
      <c r="H15" s="202" t="s">
        <v>164</v>
      </c>
      <c r="I15" s="202"/>
      <c r="J15" s="202"/>
    </row>
    <row r="16" spans="1:17" s="2" customFormat="1" ht="20.100000000000001" customHeight="1">
      <c r="A16" s="29" t="s">
        <v>94</v>
      </c>
      <c r="B16" s="3"/>
      <c r="C16" s="182" t="s">
        <v>95</v>
      </c>
      <c r="D16" s="182"/>
      <c r="E16" s="182"/>
      <c r="F16" s="182"/>
      <c r="G16" s="32"/>
      <c r="H16" s="190" t="s">
        <v>126</v>
      </c>
      <c r="I16" s="190"/>
      <c r="J16" s="190"/>
    </row>
    <row r="17" spans="1:1">
      <c r="A17" s="63"/>
    </row>
    <row r="18" spans="1:1">
      <c r="A18" s="63"/>
    </row>
    <row r="19" spans="1:1">
      <c r="A19" s="63"/>
    </row>
    <row r="20" spans="1:1">
      <c r="A20" s="63"/>
    </row>
    <row r="21" spans="1:1">
      <c r="A21" s="63"/>
    </row>
    <row r="22" spans="1:1">
      <c r="A22" s="63"/>
    </row>
    <row r="23" spans="1:1">
      <c r="A23" s="63"/>
    </row>
    <row r="24" spans="1:1">
      <c r="A24" s="63"/>
    </row>
    <row r="25" spans="1:1">
      <c r="A25" s="63"/>
    </row>
    <row r="26" spans="1:1">
      <c r="A26" s="63"/>
    </row>
    <row r="27" spans="1:1">
      <c r="A27" s="63"/>
    </row>
    <row r="28" spans="1:1">
      <c r="A28" s="63"/>
    </row>
    <row r="29" spans="1:1">
      <c r="A29" s="63"/>
    </row>
    <row r="30" spans="1:1">
      <c r="A30" s="63"/>
    </row>
    <row r="31" spans="1:1">
      <c r="A31" s="63"/>
    </row>
    <row r="32" spans="1:1">
      <c r="A32" s="63"/>
    </row>
    <row r="33" spans="1:1">
      <c r="A33" s="63"/>
    </row>
    <row r="34" spans="1:1">
      <c r="A34" s="63"/>
    </row>
    <row r="35" spans="1:1">
      <c r="A35" s="63"/>
    </row>
    <row r="36" spans="1:1">
      <c r="A36" s="63"/>
    </row>
    <row r="37" spans="1:1">
      <c r="A37" s="63"/>
    </row>
    <row r="38" spans="1:1">
      <c r="A38" s="63"/>
    </row>
    <row r="39" spans="1:1">
      <c r="A39" s="63"/>
    </row>
    <row r="40" spans="1:1">
      <c r="A40" s="63"/>
    </row>
    <row r="41" spans="1:1">
      <c r="A41" s="63"/>
    </row>
    <row r="42" spans="1:1">
      <c r="A42" s="63"/>
    </row>
    <row r="43" spans="1:1">
      <c r="A43" s="63"/>
    </row>
    <row r="44" spans="1:1">
      <c r="A44" s="63"/>
    </row>
    <row r="45" spans="1:1">
      <c r="A45" s="63"/>
    </row>
    <row r="46" spans="1:1">
      <c r="A46" s="63"/>
    </row>
    <row r="47" spans="1:1">
      <c r="A47" s="63"/>
    </row>
    <row r="48" spans="1:1">
      <c r="A48" s="63"/>
    </row>
    <row r="49" spans="1:1">
      <c r="A49" s="63"/>
    </row>
    <row r="50" spans="1:1">
      <c r="A50" s="63"/>
    </row>
    <row r="51" spans="1:1">
      <c r="A51" s="63"/>
    </row>
    <row r="52" spans="1:1">
      <c r="A52" s="63"/>
    </row>
    <row r="53" spans="1:1">
      <c r="A53" s="63"/>
    </row>
    <row r="54" spans="1:1">
      <c r="A54" s="63"/>
    </row>
    <row r="55" spans="1:1">
      <c r="A55" s="63"/>
    </row>
    <row r="56" spans="1:1">
      <c r="A56" s="63"/>
    </row>
    <row r="57" spans="1:1">
      <c r="A57" s="63"/>
    </row>
    <row r="58" spans="1:1">
      <c r="A58" s="63"/>
    </row>
    <row r="59" spans="1:1">
      <c r="A59" s="63"/>
    </row>
    <row r="60" spans="1:1">
      <c r="A60" s="63"/>
    </row>
    <row r="61" spans="1:1">
      <c r="A61" s="63"/>
    </row>
    <row r="62" spans="1:1">
      <c r="A62" s="63"/>
    </row>
    <row r="63" spans="1:1">
      <c r="A63" s="63"/>
    </row>
    <row r="64" spans="1:1">
      <c r="A64" s="63"/>
    </row>
    <row r="65" spans="1:1">
      <c r="A65" s="63"/>
    </row>
    <row r="66" spans="1:1">
      <c r="A66" s="63"/>
    </row>
    <row r="67" spans="1:1">
      <c r="A67" s="63"/>
    </row>
    <row r="68" spans="1:1">
      <c r="A68" s="63"/>
    </row>
    <row r="69" spans="1:1">
      <c r="A69" s="63"/>
    </row>
    <row r="70" spans="1:1">
      <c r="A70" s="63"/>
    </row>
    <row r="71" spans="1:1">
      <c r="A71" s="63"/>
    </row>
    <row r="72" spans="1:1">
      <c r="A72" s="63"/>
    </row>
    <row r="73" spans="1:1">
      <c r="A73" s="63"/>
    </row>
    <row r="74" spans="1:1">
      <c r="A74" s="63"/>
    </row>
    <row r="75" spans="1:1">
      <c r="A75" s="63"/>
    </row>
    <row r="76" spans="1:1">
      <c r="A76" s="63"/>
    </row>
    <row r="77" spans="1:1">
      <c r="A77" s="63"/>
    </row>
    <row r="78" spans="1:1">
      <c r="A78" s="63"/>
    </row>
    <row r="79" spans="1:1">
      <c r="A79" s="63"/>
    </row>
    <row r="80" spans="1:1">
      <c r="A80" s="63"/>
    </row>
    <row r="81" spans="1:1">
      <c r="A81" s="63"/>
    </row>
    <row r="82" spans="1:1">
      <c r="A82" s="63"/>
    </row>
    <row r="83" spans="1:1">
      <c r="A83" s="63"/>
    </row>
    <row r="84" spans="1:1">
      <c r="A84" s="63"/>
    </row>
    <row r="85" spans="1:1">
      <c r="A85" s="63"/>
    </row>
    <row r="86" spans="1:1">
      <c r="A86" s="63"/>
    </row>
    <row r="87" spans="1:1">
      <c r="A87" s="63"/>
    </row>
    <row r="88" spans="1:1">
      <c r="A88" s="63"/>
    </row>
    <row r="89" spans="1:1">
      <c r="A89" s="63"/>
    </row>
    <row r="90" spans="1:1">
      <c r="A90" s="63"/>
    </row>
    <row r="91" spans="1:1">
      <c r="A91" s="63"/>
    </row>
    <row r="92" spans="1:1">
      <c r="A92" s="63"/>
    </row>
    <row r="93" spans="1:1">
      <c r="A93" s="63"/>
    </row>
    <row r="94" spans="1:1">
      <c r="A94" s="63"/>
    </row>
    <row r="95" spans="1:1">
      <c r="A95" s="63"/>
    </row>
    <row r="96" spans="1:1">
      <c r="A96" s="63"/>
    </row>
    <row r="97" spans="1:1">
      <c r="A97" s="63"/>
    </row>
    <row r="98" spans="1:1">
      <c r="A98" s="63"/>
    </row>
    <row r="99" spans="1:1">
      <c r="A99" s="63"/>
    </row>
    <row r="100" spans="1:1">
      <c r="A100" s="63"/>
    </row>
    <row r="101" spans="1:1">
      <c r="A101" s="63"/>
    </row>
    <row r="102" spans="1:1">
      <c r="A102" s="63"/>
    </row>
    <row r="103" spans="1:1">
      <c r="A103" s="63"/>
    </row>
    <row r="104" spans="1:1">
      <c r="A104" s="63"/>
    </row>
    <row r="105" spans="1:1">
      <c r="A105" s="63"/>
    </row>
    <row r="106" spans="1:1">
      <c r="A106" s="63"/>
    </row>
    <row r="107" spans="1:1">
      <c r="A107" s="63"/>
    </row>
    <row r="108" spans="1:1">
      <c r="A108" s="63"/>
    </row>
    <row r="109" spans="1:1">
      <c r="A109" s="63"/>
    </row>
    <row r="110" spans="1:1">
      <c r="A110" s="63"/>
    </row>
    <row r="111" spans="1:1">
      <c r="A111" s="63"/>
    </row>
    <row r="112" spans="1:1">
      <c r="A112" s="63"/>
    </row>
    <row r="113" spans="1:1">
      <c r="A113" s="63"/>
    </row>
    <row r="114" spans="1:1">
      <c r="A114" s="63"/>
    </row>
    <row r="115" spans="1:1">
      <c r="A115" s="63"/>
    </row>
    <row r="116" spans="1:1">
      <c r="A116" s="63"/>
    </row>
    <row r="117" spans="1:1">
      <c r="A117" s="63"/>
    </row>
    <row r="118" spans="1:1">
      <c r="A118" s="63"/>
    </row>
    <row r="119" spans="1:1">
      <c r="A119" s="63"/>
    </row>
    <row r="120" spans="1:1">
      <c r="A120" s="63"/>
    </row>
    <row r="121" spans="1:1">
      <c r="A121" s="63"/>
    </row>
    <row r="122" spans="1:1">
      <c r="A122" s="63"/>
    </row>
    <row r="123" spans="1:1">
      <c r="A123" s="63"/>
    </row>
    <row r="124" spans="1:1">
      <c r="A124" s="63"/>
    </row>
    <row r="125" spans="1:1">
      <c r="A125" s="63"/>
    </row>
    <row r="126" spans="1:1">
      <c r="A126" s="63"/>
    </row>
    <row r="127" spans="1:1">
      <c r="A127" s="63"/>
    </row>
    <row r="128" spans="1:1">
      <c r="A128" s="63"/>
    </row>
    <row r="129" spans="1:1">
      <c r="A129" s="63"/>
    </row>
    <row r="130" spans="1:1">
      <c r="A130" s="63"/>
    </row>
    <row r="131" spans="1:1">
      <c r="A131" s="63"/>
    </row>
    <row r="132" spans="1:1">
      <c r="A132" s="63"/>
    </row>
    <row r="133" spans="1:1">
      <c r="A133" s="63"/>
    </row>
    <row r="134" spans="1:1">
      <c r="A134" s="63"/>
    </row>
    <row r="135" spans="1:1">
      <c r="A135" s="63"/>
    </row>
    <row r="136" spans="1:1">
      <c r="A136" s="63"/>
    </row>
    <row r="137" spans="1:1">
      <c r="A137" s="63"/>
    </row>
    <row r="138" spans="1:1">
      <c r="A138" s="63"/>
    </row>
    <row r="139" spans="1:1">
      <c r="A139" s="63"/>
    </row>
    <row r="140" spans="1:1">
      <c r="A140" s="63"/>
    </row>
    <row r="141" spans="1:1">
      <c r="A141" s="63"/>
    </row>
    <row r="142" spans="1:1">
      <c r="A142" s="63"/>
    </row>
    <row r="143" spans="1:1">
      <c r="A143" s="63"/>
    </row>
    <row r="144" spans="1:1">
      <c r="A144" s="63"/>
    </row>
    <row r="145" spans="1:1">
      <c r="A145" s="63"/>
    </row>
    <row r="146" spans="1:1">
      <c r="A146" s="63"/>
    </row>
    <row r="147" spans="1:1">
      <c r="A147" s="63"/>
    </row>
    <row r="148" spans="1:1">
      <c r="A148" s="63"/>
    </row>
    <row r="149" spans="1:1">
      <c r="A149" s="63"/>
    </row>
    <row r="150" spans="1:1">
      <c r="A150" s="63"/>
    </row>
    <row r="151" spans="1:1">
      <c r="A151" s="63"/>
    </row>
    <row r="152" spans="1:1">
      <c r="A152" s="63"/>
    </row>
    <row r="153" spans="1:1">
      <c r="A153" s="63"/>
    </row>
    <row r="154" spans="1:1">
      <c r="A154" s="63"/>
    </row>
    <row r="155" spans="1:1">
      <c r="A155" s="63"/>
    </row>
    <row r="156" spans="1:1">
      <c r="A156" s="63"/>
    </row>
    <row r="157" spans="1:1">
      <c r="A157" s="63"/>
    </row>
    <row r="158" spans="1:1">
      <c r="A158" s="63"/>
    </row>
    <row r="159" spans="1:1">
      <c r="A159" s="63"/>
    </row>
    <row r="160" spans="1:1">
      <c r="A160" s="63"/>
    </row>
    <row r="161" spans="1:1">
      <c r="A161" s="63"/>
    </row>
    <row r="162" spans="1:1">
      <c r="A162" s="63"/>
    </row>
    <row r="163" spans="1:1">
      <c r="A163" s="63"/>
    </row>
    <row r="164" spans="1:1">
      <c r="A164" s="63"/>
    </row>
    <row r="165" spans="1:1">
      <c r="A165" s="63"/>
    </row>
    <row r="166" spans="1:1">
      <c r="A166" s="63"/>
    </row>
    <row r="167" spans="1:1">
      <c r="A167" s="63"/>
    </row>
    <row r="168" spans="1:1">
      <c r="A168" s="63"/>
    </row>
    <row r="169" spans="1:1">
      <c r="A169" s="63"/>
    </row>
    <row r="170" spans="1:1">
      <c r="A170" s="63"/>
    </row>
    <row r="171" spans="1:1">
      <c r="A171" s="63"/>
    </row>
    <row r="172" spans="1:1">
      <c r="A172" s="63"/>
    </row>
    <row r="173" spans="1:1">
      <c r="A173" s="63"/>
    </row>
    <row r="174" spans="1:1">
      <c r="A174" s="63"/>
    </row>
    <row r="175" spans="1:1">
      <c r="A175" s="63"/>
    </row>
    <row r="176" spans="1:1">
      <c r="A176" s="63"/>
    </row>
    <row r="177" spans="1:1">
      <c r="A177" s="63"/>
    </row>
    <row r="178" spans="1:1">
      <c r="A178" s="63"/>
    </row>
    <row r="179" spans="1:1">
      <c r="A179" s="63"/>
    </row>
    <row r="180" spans="1:1">
      <c r="A180" s="63"/>
    </row>
    <row r="181" spans="1:1">
      <c r="A181" s="63"/>
    </row>
    <row r="182" spans="1:1">
      <c r="A182" s="63"/>
    </row>
  </sheetData>
  <mergeCells count="13">
    <mergeCell ref="C16:F16"/>
    <mergeCell ref="H16:J16"/>
    <mergeCell ref="A3:A4"/>
    <mergeCell ref="A1:J1"/>
    <mergeCell ref="B3:B4"/>
    <mergeCell ref="C3:C4"/>
    <mergeCell ref="D3:D4"/>
    <mergeCell ref="A2:J2"/>
    <mergeCell ref="F3:F4"/>
    <mergeCell ref="G3:J3"/>
    <mergeCell ref="E3:E4"/>
    <mergeCell ref="C15:F15"/>
    <mergeCell ref="H15:J15"/>
  </mergeCells>
  <phoneticPr fontId="0" type="noConversion"/>
  <pageMargins left="0.43307086614173229" right="0.19685039370078741" top="0.70866141732283472" bottom="0.78740157480314965" header="0.27559055118110237" footer="0.31496062992125984"/>
  <pageSetup paperSize="9" scale="48" firstPageNumber="9" orientation="portrait" useFirstPageNumber="1" r:id="rId1"/>
  <headerFooter alignWithMargins="0">
    <oddHeader>&amp;C&amp;"Times New Roman,обычный"&amp;14 10&amp;R&amp;"Times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J26"/>
  <sheetViews>
    <sheetView zoomScale="75" zoomScaleNormal="75" zoomScaleSheetLayoutView="75" workbookViewId="0">
      <selection activeCell="D9" sqref="D9"/>
    </sheetView>
  </sheetViews>
  <sheetFormatPr defaultColWidth="9.109375" defaultRowHeight="13.2"/>
  <cols>
    <col min="1" max="1" width="81.88671875" style="37" customWidth="1"/>
    <col min="2" max="2" width="12.6640625" style="37" customWidth="1"/>
    <col min="3" max="3" width="18.88671875" style="37" customWidth="1"/>
    <col min="4" max="7" width="18.6640625" style="37" customWidth="1"/>
    <col min="8" max="8" width="56.88671875" style="37" customWidth="1"/>
    <col min="9" max="9" width="9.5546875" style="37" customWidth="1"/>
    <col min="10" max="16384" width="9.109375" style="37"/>
  </cols>
  <sheetData>
    <row r="1" spans="1:8" ht="25.5" customHeight="1">
      <c r="A1" s="227" t="s">
        <v>263</v>
      </c>
      <c r="B1" s="227"/>
      <c r="C1" s="227"/>
      <c r="D1" s="227"/>
      <c r="E1" s="227"/>
      <c r="F1" s="227"/>
      <c r="G1" s="227"/>
      <c r="H1" s="227"/>
    </row>
    <row r="2" spans="1:8" ht="16.5" customHeight="1"/>
    <row r="3" spans="1:8" ht="45" customHeight="1">
      <c r="A3" s="228" t="s">
        <v>316</v>
      </c>
      <c r="B3" s="228" t="s">
        <v>0</v>
      </c>
      <c r="C3" s="228" t="s">
        <v>121</v>
      </c>
      <c r="D3" s="228" t="s">
        <v>35</v>
      </c>
      <c r="E3" s="228" t="s">
        <v>122</v>
      </c>
      <c r="F3" s="200" t="s">
        <v>207</v>
      </c>
      <c r="G3" s="228" t="s">
        <v>123</v>
      </c>
      <c r="H3" s="228" t="s">
        <v>124</v>
      </c>
    </row>
    <row r="4" spans="1:8" ht="52.5" customHeight="1">
      <c r="A4" s="229"/>
      <c r="B4" s="229"/>
      <c r="C4" s="229"/>
      <c r="D4" s="229"/>
      <c r="E4" s="229"/>
      <c r="F4" s="201"/>
      <c r="G4" s="229"/>
      <c r="H4" s="229"/>
    </row>
    <row r="5" spans="1:8" s="78" customFormat="1" ht="18" customHeight="1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s="78" customFormat="1" ht="20.100000000000001" customHeight="1">
      <c r="A6" s="119" t="s">
        <v>230</v>
      </c>
      <c r="B6" s="77"/>
      <c r="C6" s="49"/>
      <c r="D6" s="49"/>
      <c r="E6" s="49"/>
      <c r="F6" s="49"/>
      <c r="G6" s="49"/>
      <c r="H6" s="49"/>
    </row>
    <row r="7" spans="1:8" ht="63.9" customHeight="1">
      <c r="A7" s="9" t="s">
        <v>407</v>
      </c>
      <c r="B7" s="8">
        <v>5000</v>
      </c>
      <c r="C7" s="121" t="s">
        <v>394</v>
      </c>
      <c r="D7" s="158">
        <f>'I. Формування фін. рез.'!C29/'I. Формування фін. рез.'!C9*100</f>
        <v>40.321951219512194</v>
      </c>
      <c r="E7" s="158">
        <f>'I. Формування фін. рез.'!D29/'I. Формування фін. рез.'!D9*100</f>
        <v>45.619469026548671</v>
      </c>
      <c r="F7" s="158">
        <f>'I. Формування фін. рез.'!E29/'I. Формування фін. рез.'!E9*100</f>
        <v>20.255591054313101</v>
      </c>
      <c r="G7" s="158">
        <f>'I. Формування фін. рез.'!F29/'I. Формування фін. рез.'!F9*100</f>
        <v>29.66549295774648</v>
      </c>
      <c r="H7" s="133"/>
    </row>
    <row r="8" spans="1:8" ht="63.9" customHeight="1">
      <c r="A8" s="9" t="s">
        <v>408</v>
      </c>
      <c r="B8" s="8">
        <v>5010</v>
      </c>
      <c r="C8" s="121" t="s">
        <v>394</v>
      </c>
      <c r="D8" s="158">
        <f>'I. Формування фін. рез.'!C172/'I. Формування фін. рез.'!C9*100</f>
        <v>-15.873170731707322</v>
      </c>
      <c r="E8" s="158">
        <f>'I. Формування фін. рез.'!D172/'I. Формування фін. рез.'!D9*100</f>
        <v>12.56637168141593</v>
      </c>
      <c r="F8" s="158">
        <f>'I. Формування фін. рез.'!E172/'I. Формування фін. рез.'!E9*100</f>
        <v>3.7060702875399358</v>
      </c>
      <c r="G8" s="158">
        <f>'I. Формування фін. рез.'!F172/'I. Формування фін. рез.'!F9*100</f>
        <v>12.764084507042254</v>
      </c>
      <c r="H8" s="133"/>
    </row>
    <row r="9" spans="1:8" ht="63.75" customHeight="1">
      <c r="A9" s="137" t="s">
        <v>415</v>
      </c>
      <c r="B9" s="8">
        <v>5020</v>
      </c>
      <c r="C9" s="121" t="s">
        <v>394</v>
      </c>
      <c r="D9" s="158">
        <f>'I. Формування фін. рез.'!C154/'Осн. фін. пок.'!C95</f>
        <v>-3.6566077003121755E-2</v>
      </c>
      <c r="E9" s="158">
        <f>'I. Формування фін. рез.'!D154/'Осн. фін. пок.'!D95</f>
        <v>3.8231009365244532E-2</v>
      </c>
      <c r="F9" s="158">
        <f>'I. Формування фін. рез.'!E154/'Осн. фін. пок.'!E95</f>
        <v>2.0833333333333335E-4</v>
      </c>
      <c r="G9" s="158">
        <f>'I. Формування фін. рез.'!F154/'Осн. фін. пок.'!F95</f>
        <v>4.0212765957446807E-2</v>
      </c>
      <c r="H9" s="133" t="s">
        <v>395</v>
      </c>
    </row>
    <row r="10" spans="1:8" ht="79.5" customHeight="1">
      <c r="A10" s="137" t="s">
        <v>416</v>
      </c>
      <c r="B10" s="8">
        <v>5030</v>
      </c>
      <c r="C10" s="121" t="s">
        <v>394</v>
      </c>
      <c r="D10" s="158">
        <f>'I. Формування фін. рез.'!C154/'Осн. фін. пок.'!C101</f>
        <v>-4.1973244147157203E-2</v>
      </c>
      <c r="E10" s="158">
        <f>'I. Формування фін. рез.'!D154/'Осн. фін. пок.'!D101</f>
        <v>4.3884376493072141E-2</v>
      </c>
      <c r="F10" s="158">
        <f>'I. Формування фін. рез.'!E154/'Осн. фін. пок.'!E101</f>
        <v>2.3889154323936931E-4</v>
      </c>
      <c r="G10" s="158">
        <f>'I. Формування фін. рез.'!F154/'Осн. фін. пок.'!F101</f>
        <v>4.51505016722408E-2</v>
      </c>
      <c r="H10" s="133"/>
    </row>
    <row r="11" spans="1:8" ht="87" customHeight="1">
      <c r="A11" s="137" t="s">
        <v>417</v>
      </c>
      <c r="B11" s="8">
        <v>5040</v>
      </c>
      <c r="C11" s="121" t="s">
        <v>125</v>
      </c>
      <c r="D11" s="158">
        <f>'I. Формування фін. рез.'!C154/'I. Формування фін. рез.'!C9</f>
        <v>-0.1714146341463415</v>
      </c>
      <c r="E11" s="158">
        <f>'I. Формування фін. рез.'!D154/'I. Формування фін. рез.'!D9</f>
        <v>8.1283185840707955E-2</v>
      </c>
      <c r="F11" s="158">
        <f>'I. Формування фін. рез.'!E154/'I. Формування фін. рез.'!E9</f>
        <v>6.3897763578274762E-4</v>
      </c>
      <c r="G11" s="158">
        <f>'I. Формування фін. рез.'!F154/'I. Формування фін. рез.'!F9</f>
        <v>8.3186619718309859E-2</v>
      </c>
      <c r="H11" s="133" t="s">
        <v>396</v>
      </c>
    </row>
    <row r="12" spans="1:8" ht="20.100000000000001" customHeight="1">
      <c r="A12" s="119" t="s">
        <v>232</v>
      </c>
      <c r="B12" s="8"/>
      <c r="C12" s="122"/>
      <c r="D12" s="158"/>
      <c r="E12" s="158"/>
      <c r="F12" s="158"/>
      <c r="G12" s="158"/>
      <c r="H12" s="133"/>
    </row>
    <row r="13" spans="1:8" ht="79.5" customHeight="1">
      <c r="A13" s="120" t="s">
        <v>567</v>
      </c>
      <c r="B13" s="8">
        <v>5100</v>
      </c>
      <c r="C13" s="121"/>
      <c r="D13" s="158">
        <f>('Осн. фін. пок.'!C96+'Осн. фін. пок.'!C97)/'Осн. фін. пок.'!C63</f>
        <v>-3.8045482483097715</v>
      </c>
      <c r="E13" s="158">
        <f>('Осн. фін. пок.'!D96+'Осн. фін. пок.'!D97)/'Осн. фін. пок.'!D63</f>
        <v>2.1795774647887325</v>
      </c>
      <c r="F13" s="158">
        <f>('Осн. фін. пок.'!E96+'Осн. фін. пок.'!E97)/'Осн. фін. пок.'!E63</f>
        <v>10.586206896551724</v>
      </c>
      <c r="G13" s="158">
        <f>('Осн. фін. пок.'!F96+'Осн. фін. пок.'!F97)/'Осн. фін. пок.'!F63</f>
        <v>1.7724137931034483</v>
      </c>
      <c r="H13" s="133"/>
    </row>
    <row r="14" spans="1:8" s="78" customFormat="1" ht="107.25" customHeight="1">
      <c r="A14" s="120" t="s">
        <v>566</v>
      </c>
      <c r="B14" s="8">
        <v>5110</v>
      </c>
      <c r="C14" s="121" t="s">
        <v>217</v>
      </c>
      <c r="D14" s="158">
        <f>'Осн. фін. пок.'!C101/('Осн. фін. пок.'!C96+'Осн. фін. пок.'!C97)</f>
        <v>6.7625201938610662</v>
      </c>
      <c r="E14" s="158">
        <f>'Осн. фін. пок.'!D101/('Осн. фін. пок.'!D96+'Осн. фін. пок.'!D97)</f>
        <v>6.7625201938610662</v>
      </c>
      <c r="F14" s="158">
        <f>'Осн. фін. пок.'!E101/('Осн. фін. пок.'!E96+'Осн. фін. пок.'!E97)</f>
        <v>6.8175895765472312</v>
      </c>
      <c r="G14" s="158">
        <f>'Осн. фін. пок.'!F101/('Осн. фін. пок.'!F96+'Осн. фін. пок.'!F97)</f>
        <v>8.1439688715953302</v>
      </c>
      <c r="H14" s="133" t="s">
        <v>397</v>
      </c>
    </row>
    <row r="15" spans="1:8" s="78" customFormat="1" ht="107.25" customHeight="1">
      <c r="A15" s="120" t="s">
        <v>365</v>
      </c>
      <c r="B15" s="8">
        <v>5120</v>
      </c>
      <c r="C15" s="121" t="s">
        <v>217</v>
      </c>
      <c r="D15" s="158">
        <f>'Осн. фін. пок.'!C93/'Осн. фін. пок.'!C97</f>
        <v>1.7253634894991923</v>
      </c>
      <c r="E15" s="158">
        <f>'Осн. фін. пок.'!D93/'Осн. фін. пок.'!D97</f>
        <v>1.7253634894991923</v>
      </c>
      <c r="F15" s="158">
        <f>'Осн. фін. пок.'!E93/'Осн. фін. пок.'!E97</f>
        <v>1.7589576547231269</v>
      </c>
      <c r="G15" s="158">
        <f>'Осн. фін. пок.'!F93/'Осн. фін. пок.'!F97</f>
        <v>1.906614785992218</v>
      </c>
      <c r="H15" s="133" t="s">
        <v>399</v>
      </c>
    </row>
    <row r="16" spans="1:8" ht="20.100000000000001" customHeight="1">
      <c r="A16" s="119" t="s">
        <v>231</v>
      </c>
      <c r="B16" s="8"/>
      <c r="C16" s="121"/>
      <c r="D16" s="158"/>
      <c r="E16" s="158"/>
      <c r="F16" s="158"/>
      <c r="G16" s="158"/>
      <c r="H16" s="133"/>
    </row>
    <row r="17" spans="1:10" ht="42.75" customHeight="1">
      <c r="A17" s="120" t="s">
        <v>366</v>
      </c>
      <c r="B17" s="8">
        <v>5200</v>
      </c>
      <c r="C17" s="121"/>
      <c r="D17" s="158">
        <f>'IV. Кап. інвестиції'!C6/'I. Формування фін. рез.'!C179</f>
        <v>0</v>
      </c>
      <c r="E17" s="158">
        <f>'IV. Кап. інвестиції'!D6/'I. Формування фін. рез.'!D179</f>
        <v>2.0833333333333335</v>
      </c>
      <c r="F17" s="158">
        <f>'IV. Кап. інвестиції'!E6/'I. Формування фін. рез.'!E179</f>
        <v>0.43859649122807015</v>
      </c>
      <c r="G17" s="158">
        <f>'IV. Кап. інвестиції'!F6/'I. Формування фін. рез.'!F179</f>
        <v>2.5</v>
      </c>
      <c r="H17" s="133"/>
    </row>
    <row r="18" spans="1:10" ht="63.9" customHeight="1">
      <c r="A18" s="120" t="s">
        <v>367</v>
      </c>
      <c r="B18" s="8">
        <v>5210</v>
      </c>
      <c r="C18" s="121"/>
      <c r="D18" s="158">
        <f>'IV. Кап. інвестиції'!C6/'I. Формування фін. рез.'!C9</f>
        <v>0</v>
      </c>
      <c r="E18" s="158">
        <f>'IV. Кап. інвестиції'!D6/'I. Формування фін. рез.'!D9</f>
        <v>5.5309734513274339E-2</v>
      </c>
      <c r="F18" s="158">
        <f>'IV. Кап. інвестиції'!E6/'I. Формування фін. рез.'!E9</f>
        <v>1.5974440894568689E-2</v>
      </c>
      <c r="G18" s="158">
        <f>'IV. Кап. інвестиції'!F6/'I. Формування фін. рез.'!F9</f>
        <v>6.6021126760563376E-2</v>
      </c>
      <c r="H18" s="133"/>
    </row>
    <row r="19" spans="1:10" ht="63.9" customHeight="1">
      <c r="A19" s="120" t="s">
        <v>409</v>
      </c>
      <c r="B19" s="8">
        <v>5220</v>
      </c>
      <c r="C19" s="121" t="s">
        <v>394</v>
      </c>
      <c r="D19" s="160" t="s">
        <v>568</v>
      </c>
      <c r="E19" s="134"/>
      <c r="F19" s="134"/>
      <c r="G19" s="134"/>
      <c r="H19" s="133" t="s">
        <v>398</v>
      </c>
    </row>
    <row r="20" spans="1:10" ht="20.100000000000001" customHeight="1">
      <c r="A20" s="77" t="s">
        <v>338</v>
      </c>
      <c r="B20" s="8"/>
      <c r="C20" s="121"/>
      <c r="D20" s="159"/>
      <c r="E20" s="134"/>
      <c r="F20" s="134"/>
      <c r="G20" s="134"/>
      <c r="H20" s="133"/>
    </row>
    <row r="21" spans="1:10" ht="81" customHeight="1">
      <c r="A21" s="137" t="s">
        <v>410</v>
      </c>
      <c r="B21" s="8">
        <v>5300</v>
      </c>
      <c r="C21" s="121"/>
      <c r="D21" s="159"/>
      <c r="E21" s="134"/>
      <c r="F21" s="134"/>
      <c r="G21" s="134"/>
      <c r="H21" s="133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71" t="s">
        <v>311</v>
      </c>
      <c r="B25" s="71"/>
      <c r="C25" s="1"/>
      <c r="D25" s="198" t="s">
        <v>130</v>
      </c>
      <c r="E25" s="199"/>
      <c r="F25" s="199"/>
      <c r="G25" s="199"/>
      <c r="H25" s="3" t="s">
        <v>164</v>
      </c>
    </row>
    <row r="26" spans="1:10" s="2" customFormat="1" ht="20.100000000000001" customHeight="1">
      <c r="A26" s="93" t="s">
        <v>312</v>
      </c>
      <c r="B26" s="53"/>
      <c r="C26" s="3"/>
      <c r="D26" s="182" t="s">
        <v>95</v>
      </c>
      <c r="E26" s="182"/>
      <c r="F26" s="182"/>
      <c r="G26" s="182"/>
      <c r="H26" s="2" t="s">
        <v>313</v>
      </c>
      <c r="I26" s="75"/>
      <c r="J26" s="75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35433070866141736" right="0.19685039370078741" top="0.39370078740157483" bottom="0.19685039370078741" header="0.27559055118110237" footer="0.31496062992125984"/>
  <pageSetup paperSize="9" scale="40" orientation="portrait" r:id="rId1"/>
  <headerFooter alignWithMargins="0">
    <oddHeader>&amp;C&amp;"Times New Roman,обычный"&amp;14
&amp;18 11&amp;R
&amp;"Times New Roman,обычный"&amp;14Продовження  додатка 1
Таблиця 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O97"/>
  <sheetViews>
    <sheetView tabSelected="1" topLeftCell="A49" zoomScale="75" zoomScaleNormal="75" zoomScaleSheetLayoutView="75" workbookViewId="0">
      <selection activeCell="O59" sqref="O59"/>
    </sheetView>
  </sheetViews>
  <sheetFormatPr defaultColWidth="9.109375" defaultRowHeight="18"/>
  <cols>
    <col min="1" max="1" width="44.88671875" style="2" customWidth="1"/>
    <col min="2" max="2" width="13.5546875" style="24" customWidth="1"/>
    <col min="3" max="3" width="12.6640625" style="2" customWidth="1"/>
    <col min="4" max="4" width="16.109375" style="2" customWidth="1"/>
    <col min="5" max="5" width="15.44140625" style="2" customWidth="1"/>
    <col min="6" max="6" width="16.5546875" style="2" customWidth="1"/>
    <col min="7" max="7" width="15.33203125" style="2" customWidth="1"/>
    <col min="8" max="8" width="16.5546875" style="2" customWidth="1"/>
    <col min="9" max="9" width="16.109375" style="2" customWidth="1"/>
    <col min="10" max="10" width="16.44140625" style="2" customWidth="1"/>
    <col min="11" max="11" width="16.5546875" style="2" customWidth="1"/>
    <col min="12" max="12" width="16.88671875" style="2" customWidth="1"/>
    <col min="13" max="15" width="16.6640625" style="2" customWidth="1"/>
    <col min="16" max="16384" width="9.109375" style="2"/>
  </cols>
  <sheetData>
    <row r="1" spans="1:15">
      <c r="A1" s="233" t="s">
        <v>151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>
      <c r="A2" s="233" t="s">
        <v>635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5">
      <c r="A3" s="196" t="s">
        <v>634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15" ht="20.100000000000001" customHeight="1">
      <c r="A4" s="234" t="s">
        <v>167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</row>
    <row r="5" spans="1:15" ht="21.9" customHeight="1">
      <c r="A5" s="236" t="s">
        <v>109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</row>
    <row r="6" spans="1:15" ht="10.5" customHeight="1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</row>
    <row r="7" spans="1:15" ht="16.5" customHeight="1">
      <c r="A7" s="235" t="s">
        <v>400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</row>
    <row r="8" spans="1:15" ht="10.5" customHeight="1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</row>
    <row r="9" spans="1:15" s="3" customFormat="1" ht="40.5" customHeight="1">
      <c r="A9" s="203" t="s">
        <v>316</v>
      </c>
      <c r="B9" s="203"/>
      <c r="C9" s="203"/>
      <c r="D9" s="204" t="s">
        <v>169</v>
      </c>
      <c r="E9" s="204"/>
      <c r="F9" s="204" t="s">
        <v>35</v>
      </c>
      <c r="G9" s="204"/>
      <c r="H9" s="204" t="s">
        <v>75</v>
      </c>
      <c r="I9" s="204"/>
      <c r="J9" s="204" t="s">
        <v>170</v>
      </c>
      <c r="K9" s="204"/>
      <c r="L9" s="204" t="s">
        <v>341</v>
      </c>
      <c r="M9" s="204"/>
      <c r="N9" s="204" t="s">
        <v>342</v>
      </c>
      <c r="O9" s="204"/>
    </row>
    <row r="10" spans="1:15" s="3" customFormat="1" ht="18" customHeight="1">
      <c r="A10" s="203">
        <v>1</v>
      </c>
      <c r="B10" s="203"/>
      <c r="C10" s="203"/>
      <c r="D10" s="204">
        <v>2</v>
      </c>
      <c r="E10" s="204"/>
      <c r="F10" s="204">
        <v>3</v>
      </c>
      <c r="G10" s="204"/>
      <c r="H10" s="204">
        <v>4</v>
      </c>
      <c r="I10" s="204"/>
      <c r="J10" s="204">
        <v>5</v>
      </c>
      <c r="K10" s="204"/>
      <c r="L10" s="204">
        <v>6</v>
      </c>
      <c r="M10" s="204"/>
      <c r="N10" s="204">
        <v>7</v>
      </c>
      <c r="O10" s="204"/>
    </row>
    <row r="11" spans="1:15" s="3" customFormat="1" ht="20.100000000000001" customHeight="1">
      <c r="A11" s="215" t="s">
        <v>168</v>
      </c>
      <c r="B11" s="216"/>
      <c r="C11" s="217"/>
      <c r="D11" s="230">
        <f>SUM(D12:E17)</f>
        <v>20</v>
      </c>
      <c r="E11" s="231"/>
      <c r="F11" s="230">
        <f>SUM(F12:G17)</f>
        <v>20</v>
      </c>
      <c r="G11" s="231"/>
      <c r="H11" s="230">
        <f>SUM(H12:I17)</f>
        <v>20</v>
      </c>
      <c r="I11" s="231"/>
      <c r="J11" s="230">
        <f>SUM(J12:K17)</f>
        <v>20</v>
      </c>
      <c r="K11" s="231"/>
      <c r="L11" s="230">
        <f>J11/H11*100</f>
        <v>100</v>
      </c>
      <c r="M11" s="231"/>
      <c r="N11" s="230">
        <f>J11/F11*100</f>
        <v>100</v>
      </c>
      <c r="O11" s="231"/>
    </row>
    <row r="12" spans="1:15" s="3" customFormat="1" ht="20.100000000000001" customHeight="1">
      <c r="A12" s="232" t="s">
        <v>368</v>
      </c>
      <c r="B12" s="232"/>
      <c r="C12" s="232"/>
      <c r="D12" s="230">
        <v>5</v>
      </c>
      <c r="E12" s="231"/>
      <c r="F12" s="230">
        <v>5</v>
      </c>
      <c r="G12" s="231"/>
      <c r="H12" s="230">
        <v>5</v>
      </c>
      <c r="I12" s="231"/>
      <c r="J12" s="230">
        <v>5</v>
      </c>
      <c r="K12" s="231"/>
      <c r="L12" s="230">
        <f t="shared" ref="L12:L33" si="0">J12/H12*100</f>
        <v>100</v>
      </c>
      <c r="M12" s="231"/>
      <c r="N12" s="230">
        <f t="shared" ref="N12:N33" si="1">J12/F12*100</f>
        <v>100</v>
      </c>
      <c r="O12" s="231"/>
    </row>
    <row r="13" spans="1:15" s="3" customFormat="1" ht="20.100000000000001" customHeight="1">
      <c r="A13" s="232" t="s">
        <v>369</v>
      </c>
      <c r="B13" s="232"/>
      <c r="C13" s="232"/>
      <c r="D13" s="230">
        <v>2</v>
      </c>
      <c r="E13" s="231"/>
      <c r="F13" s="230">
        <v>2</v>
      </c>
      <c r="G13" s="231"/>
      <c r="H13" s="230">
        <v>2</v>
      </c>
      <c r="I13" s="231"/>
      <c r="J13" s="230">
        <v>2</v>
      </c>
      <c r="K13" s="231"/>
      <c r="L13" s="230">
        <f t="shared" si="0"/>
        <v>100</v>
      </c>
      <c r="M13" s="231"/>
      <c r="N13" s="230">
        <f t="shared" si="1"/>
        <v>100</v>
      </c>
      <c r="O13" s="231"/>
    </row>
    <row r="14" spans="1:15" s="3" customFormat="1" ht="20.100000000000001" customHeight="1">
      <c r="A14" s="232" t="s">
        <v>370</v>
      </c>
      <c r="B14" s="232"/>
      <c r="C14" s="232"/>
      <c r="D14" s="230">
        <v>1</v>
      </c>
      <c r="E14" s="231"/>
      <c r="F14" s="230">
        <v>1</v>
      </c>
      <c r="G14" s="231"/>
      <c r="H14" s="230">
        <v>1</v>
      </c>
      <c r="I14" s="231"/>
      <c r="J14" s="230">
        <v>1</v>
      </c>
      <c r="K14" s="231"/>
      <c r="L14" s="230">
        <f t="shared" si="0"/>
        <v>100</v>
      </c>
      <c r="M14" s="231"/>
      <c r="N14" s="230">
        <f t="shared" si="1"/>
        <v>100</v>
      </c>
      <c r="O14" s="231"/>
    </row>
    <row r="15" spans="1:15" s="3" customFormat="1" ht="20.100000000000001" customHeight="1">
      <c r="A15" s="232" t="s">
        <v>371</v>
      </c>
      <c r="B15" s="232"/>
      <c r="C15" s="232"/>
      <c r="D15" s="230">
        <v>2</v>
      </c>
      <c r="E15" s="231"/>
      <c r="F15" s="230">
        <v>2</v>
      </c>
      <c r="G15" s="231"/>
      <c r="H15" s="230">
        <v>2</v>
      </c>
      <c r="I15" s="231"/>
      <c r="J15" s="230">
        <v>2</v>
      </c>
      <c r="K15" s="231"/>
      <c r="L15" s="230">
        <f t="shared" si="0"/>
        <v>100</v>
      </c>
      <c r="M15" s="231"/>
      <c r="N15" s="230">
        <f t="shared" si="1"/>
        <v>100</v>
      </c>
      <c r="O15" s="231"/>
    </row>
    <row r="16" spans="1:15" s="3" customFormat="1" ht="20.100000000000001" customHeight="1">
      <c r="A16" s="232" t="s">
        <v>372</v>
      </c>
      <c r="B16" s="232"/>
      <c r="C16" s="232"/>
      <c r="D16" s="230">
        <v>10</v>
      </c>
      <c r="E16" s="231"/>
      <c r="F16" s="230">
        <v>10</v>
      </c>
      <c r="G16" s="231"/>
      <c r="H16" s="230">
        <v>10</v>
      </c>
      <c r="I16" s="231"/>
      <c r="J16" s="230">
        <v>10</v>
      </c>
      <c r="K16" s="231"/>
      <c r="L16" s="230">
        <f t="shared" si="0"/>
        <v>100</v>
      </c>
      <c r="M16" s="231"/>
      <c r="N16" s="230">
        <f t="shared" si="1"/>
        <v>100</v>
      </c>
      <c r="O16" s="231"/>
    </row>
    <row r="17" spans="1:15" s="3" customFormat="1" ht="20.100000000000001" customHeight="1">
      <c r="A17" s="232" t="s">
        <v>373</v>
      </c>
      <c r="B17" s="232"/>
      <c r="C17" s="232"/>
      <c r="D17" s="230">
        <v>0</v>
      </c>
      <c r="E17" s="231"/>
      <c r="F17" s="230"/>
      <c r="G17" s="231"/>
      <c r="H17" s="230"/>
      <c r="I17" s="231"/>
      <c r="J17" s="230"/>
      <c r="K17" s="231"/>
      <c r="L17" s="230" t="e">
        <f t="shared" si="0"/>
        <v>#DIV/0!</v>
      </c>
      <c r="M17" s="231"/>
      <c r="N17" s="230" t="e">
        <f t="shared" si="1"/>
        <v>#DIV/0!</v>
      </c>
      <c r="O17" s="231"/>
    </row>
    <row r="18" spans="1:15" s="3" customFormat="1" ht="20.100000000000001" customHeight="1">
      <c r="A18" s="214" t="s">
        <v>339</v>
      </c>
      <c r="B18" s="214"/>
      <c r="C18" s="214"/>
      <c r="D18" s="237">
        <f>SUM(D19:E21)</f>
        <v>583</v>
      </c>
      <c r="E18" s="238"/>
      <c r="F18" s="237">
        <f>SUM(F19:G21)</f>
        <v>428</v>
      </c>
      <c r="G18" s="238"/>
      <c r="H18" s="237">
        <f>SUM(H19:I21)</f>
        <v>583</v>
      </c>
      <c r="I18" s="238"/>
      <c r="J18" s="237">
        <f>SUM(J19:K21)</f>
        <v>630</v>
      </c>
      <c r="K18" s="238"/>
      <c r="L18" s="230">
        <f t="shared" si="0"/>
        <v>108.06174957118353</v>
      </c>
      <c r="M18" s="231"/>
      <c r="N18" s="230">
        <f t="shared" si="1"/>
        <v>147.196261682243</v>
      </c>
      <c r="O18" s="231"/>
    </row>
    <row r="19" spans="1:15" s="3" customFormat="1" ht="20.100000000000001" customHeight="1">
      <c r="A19" s="232" t="s">
        <v>314</v>
      </c>
      <c r="B19" s="232"/>
      <c r="C19" s="232"/>
      <c r="D19" s="237">
        <v>52.9</v>
      </c>
      <c r="E19" s="238"/>
      <c r="F19" s="237">
        <v>36.200000000000003</v>
      </c>
      <c r="G19" s="238"/>
      <c r="H19" s="237">
        <v>52.9</v>
      </c>
      <c r="I19" s="238"/>
      <c r="J19" s="237">
        <v>53.4</v>
      </c>
      <c r="K19" s="238"/>
      <c r="L19" s="230">
        <f t="shared" si="0"/>
        <v>100.94517958412099</v>
      </c>
      <c r="M19" s="231"/>
      <c r="N19" s="230">
        <f t="shared" si="1"/>
        <v>147.51381215469613</v>
      </c>
      <c r="O19" s="231"/>
    </row>
    <row r="20" spans="1:15" s="3" customFormat="1" ht="20.100000000000001" customHeight="1">
      <c r="A20" s="232" t="s">
        <v>343</v>
      </c>
      <c r="B20" s="232"/>
      <c r="C20" s="232"/>
      <c r="D20" s="237">
        <v>296</v>
      </c>
      <c r="E20" s="238"/>
      <c r="F20" s="237">
        <v>189</v>
      </c>
      <c r="G20" s="238"/>
      <c r="H20" s="237">
        <v>296</v>
      </c>
      <c r="I20" s="238"/>
      <c r="J20" s="237">
        <v>306.60000000000002</v>
      </c>
      <c r="K20" s="238"/>
      <c r="L20" s="230">
        <f t="shared" si="0"/>
        <v>103.58108108108108</v>
      </c>
      <c r="M20" s="231"/>
      <c r="N20" s="230">
        <f t="shared" si="1"/>
        <v>162.22222222222223</v>
      </c>
      <c r="O20" s="231"/>
    </row>
    <row r="21" spans="1:15" s="3" customFormat="1" ht="20.100000000000001" customHeight="1">
      <c r="A21" s="232" t="s">
        <v>315</v>
      </c>
      <c r="B21" s="232"/>
      <c r="C21" s="232"/>
      <c r="D21" s="237">
        <v>234.1</v>
      </c>
      <c r="E21" s="238"/>
      <c r="F21" s="237">
        <v>202.8</v>
      </c>
      <c r="G21" s="238"/>
      <c r="H21" s="237">
        <v>234.1</v>
      </c>
      <c r="I21" s="238"/>
      <c r="J21" s="237">
        <v>270</v>
      </c>
      <c r="K21" s="238"/>
      <c r="L21" s="230">
        <f t="shared" si="0"/>
        <v>115.33532678342588</v>
      </c>
      <c r="M21" s="231"/>
      <c r="N21" s="230">
        <f t="shared" si="1"/>
        <v>133.1360946745562</v>
      </c>
      <c r="O21" s="231"/>
    </row>
    <row r="22" spans="1:15" s="3" customFormat="1" ht="20.100000000000001" customHeight="1">
      <c r="A22" s="214" t="s">
        <v>340</v>
      </c>
      <c r="B22" s="214"/>
      <c r="C22" s="214"/>
      <c r="D22" s="237">
        <f>SUM(D23:E25)</f>
        <v>583</v>
      </c>
      <c r="E22" s="238"/>
      <c r="F22" s="237">
        <f>SUM(F23:G25)</f>
        <v>437</v>
      </c>
      <c r="G22" s="238"/>
      <c r="H22" s="237">
        <f>SUM(H23:I25)</f>
        <v>583</v>
      </c>
      <c r="I22" s="238"/>
      <c r="J22" s="237">
        <f>SUM(J23:K25)</f>
        <v>630</v>
      </c>
      <c r="K22" s="238"/>
      <c r="L22" s="230">
        <f t="shared" si="0"/>
        <v>108.06174957118353</v>
      </c>
      <c r="M22" s="231"/>
      <c r="N22" s="230">
        <f t="shared" si="1"/>
        <v>144.16475972540047</v>
      </c>
      <c r="O22" s="231"/>
    </row>
    <row r="23" spans="1:15" s="3" customFormat="1" ht="20.100000000000001" customHeight="1">
      <c r="A23" s="232" t="s">
        <v>314</v>
      </c>
      <c r="B23" s="232"/>
      <c r="C23" s="232"/>
      <c r="D23" s="237">
        <v>52.9</v>
      </c>
      <c r="E23" s="238"/>
      <c r="F23" s="237">
        <v>36.200000000000003</v>
      </c>
      <c r="G23" s="238"/>
      <c r="H23" s="237">
        <v>52.9</v>
      </c>
      <c r="I23" s="238"/>
      <c r="J23" s="237">
        <v>53.4</v>
      </c>
      <c r="K23" s="238"/>
      <c r="L23" s="230">
        <f t="shared" si="0"/>
        <v>100.94517958412099</v>
      </c>
      <c r="M23" s="231"/>
      <c r="N23" s="230">
        <f t="shared" si="1"/>
        <v>147.51381215469613</v>
      </c>
      <c r="O23" s="231"/>
    </row>
    <row r="24" spans="1:15" s="3" customFormat="1" ht="20.100000000000001" customHeight="1">
      <c r="A24" s="232" t="s">
        <v>343</v>
      </c>
      <c r="B24" s="232"/>
      <c r="C24" s="232"/>
      <c r="D24" s="237">
        <v>296</v>
      </c>
      <c r="E24" s="238"/>
      <c r="F24" s="237">
        <v>198</v>
      </c>
      <c r="G24" s="238"/>
      <c r="H24" s="237">
        <v>296</v>
      </c>
      <c r="I24" s="238"/>
      <c r="J24" s="237">
        <v>306.60000000000002</v>
      </c>
      <c r="K24" s="238"/>
      <c r="L24" s="230">
        <f t="shared" si="0"/>
        <v>103.58108108108108</v>
      </c>
      <c r="M24" s="231"/>
      <c r="N24" s="230">
        <f t="shared" si="1"/>
        <v>154.84848484848484</v>
      </c>
      <c r="O24" s="231"/>
    </row>
    <row r="25" spans="1:15" s="3" customFormat="1" ht="20.100000000000001" customHeight="1">
      <c r="A25" s="232" t="s">
        <v>315</v>
      </c>
      <c r="B25" s="232"/>
      <c r="C25" s="232"/>
      <c r="D25" s="237">
        <v>234.1</v>
      </c>
      <c r="E25" s="238"/>
      <c r="F25" s="237">
        <v>202.8</v>
      </c>
      <c r="G25" s="238"/>
      <c r="H25" s="237">
        <v>234.1</v>
      </c>
      <c r="I25" s="238"/>
      <c r="J25" s="237">
        <v>270</v>
      </c>
      <c r="K25" s="238"/>
      <c r="L25" s="230">
        <f t="shared" si="0"/>
        <v>115.33532678342588</v>
      </c>
      <c r="M25" s="231"/>
      <c r="N25" s="230">
        <f t="shared" si="1"/>
        <v>133.1360946745562</v>
      </c>
      <c r="O25" s="231"/>
    </row>
    <row r="26" spans="1:15" s="3" customFormat="1" ht="38.25" customHeight="1">
      <c r="A26" s="214" t="s">
        <v>374</v>
      </c>
      <c r="B26" s="214"/>
      <c r="C26" s="214"/>
      <c r="D26" s="237"/>
      <c r="E26" s="238"/>
      <c r="F26" s="237"/>
      <c r="G26" s="238"/>
      <c r="H26" s="237"/>
      <c r="I26" s="238"/>
      <c r="J26" s="237"/>
      <c r="K26" s="238"/>
      <c r="L26" s="230" t="e">
        <f t="shared" si="0"/>
        <v>#DIV/0!</v>
      </c>
      <c r="M26" s="231"/>
      <c r="N26" s="230" t="e">
        <f t="shared" si="1"/>
        <v>#DIV/0!</v>
      </c>
      <c r="O26" s="231"/>
    </row>
    <row r="27" spans="1:15" s="3" customFormat="1" ht="20.100000000000001" customHeight="1">
      <c r="A27" s="232" t="s">
        <v>314</v>
      </c>
      <c r="B27" s="232"/>
      <c r="C27" s="232"/>
      <c r="D27" s="237">
        <v>4408</v>
      </c>
      <c r="E27" s="238"/>
      <c r="F27" s="237">
        <v>3016</v>
      </c>
      <c r="G27" s="238"/>
      <c r="H27" s="237">
        <v>4408</v>
      </c>
      <c r="I27" s="238"/>
      <c r="J27" s="237">
        <v>4450</v>
      </c>
      <c r="K27" s="238"/>
      <c r="L27" s="230">
        <f t="shared" si="0"/>
        <v>100.95281306715063</v>
      </c>
      <c r="M27" s="231"/>
      <c r="N27" s="230">
        <f t="shared" si="1"/>
        <v>147.54641909814325</v>
      </c>
      <c r="O27" s="231"/>
    </row>
    <row r="28" spans="1:15" s="3" customFormat="1" ht="20.100000000000001" customHeight="1">
      <c r="A28" s="232" t="s">
        <v>343</v>
      </c>
      <c r="B28" s="232"/>
      <c r="C28" s="232"/>
      <c r="D28" s="237">
        <v>2740</v>
      </c>
      <c r="E28" s="238"/>
      <c r="F28" s="237">
        <v>1833</v>
      </c>
      <c r="G28" s="238"/>
      <c r="H28" s="237">
        <v>2740</v>
      </c>
      <c r="I28" s="238"/>
      <c r="J28" s="237">
        <v>2839</v>
      </c>
      <c r="K28" s="238"/>
      <c r="L28" s="230">
        <f t="shared" si="0"/>
        <v>103.61313868613138</v>
      </c>
      <c r="M28" s="231"/>
      <c r="N28" s="230">
        <f t="shared" si="1"/>
        <v>154.88270594653574</v>
      </c>
      <c r="O28" s="231"/>
    </row>
    <row r="29" spans="1:15" s="3" customFormat="1" ht="20.100000000000001" customHeight="1">
      <c r="A29" s="232" t="s">
        <v>315</v>
      </c>
      <c r="B29" s="232"/>
      <c r="C29" s="232"/>
      <c r="D29" s="237">
        <v>1943</v>
      </c>
      <c r="E29" s="238"/>
      <c r="F29" s="237">
        <v>1690</v>
      </c>
      <c r="G29" s="238"/>
      <c r="H29" s="237">
        <v>1950</v>
      </c>
      <c r="I29" s="238"/>
      <c r="J29" s="237">
        <v>2250</v>
      </c>
      <c r="K29" s="238"/>
      <c r="L29" s="230">
        <f t="shared" si="0"/>
        <v>115.38461538461537</v>
      </c>
      <c r="M29" s="231"/>
      <c r="N29" s="230">
        <f t="shared" si="1"/>
        <v>133.1360946745562</v>
      </c>
      <c r="O29" s="231"/>
    </row>
    <row r="30" spans="1:15" s="3" customFormat="1" ht="20.100000000000001" customHeight="1">
      <c r="A30" s="214" t="s">
        <v>375</v>
      </c>
      <c r="B30" s="214"/>
      <c r="C30" s="214"/>
      <c r="D30" s="237"/>
      <c r="E30" s="238"/>
      <c r="F30" s="237"/>
      <c r="G30" s="238"/>
      <c r="H30" s="237"/>
      <c r="I30" s="238"/>
      <c r="J30" s="237"/>
      <c r="K30" s="238"/>
      <c r="L30" s="230" t="e">
        <f t="shared" si="0"/>
        <v>#DIV/0!</v>
      </c>
      <c r="M30" s="231"/>
      <c r="N30" s="230" t="e">
        <f t="shared" si="1"/>
        <v>#DIV/0!</v>
      </c>
      <c r="O30" s="231"/>
    </row>
    <row r="31" spans="1:15" s="3" customFormat="1" ht="20.100000000000001" customHeight="1">
      <c r="A31" s="232" t="s">
        <v>314</v>
      </c>
      <c r="B31" s="232"/>
      <c r="C31" s="232"/>
      <c r="D31" s="237">
        <v>4408</v>
      </c>
      <c r="E31" s="238"/>
      <c r="F31" s="237">
        <v>3016</v>
      </c>
      <c r="G31" s="238"/>
      <c r="H31" s="237">
        <v>4408</v>
      </c>
      <c r="I31" s="238"/>
      <c r="J31" s="237">
        <v>4450</v>
      </c>
      <c r="K31" s="238"/>
      <c r="L31" s="230">
        <f t="shared" si="0"/>
        <v>100.95281306715063</v>
      </c>
      <c r="M31" s="231"/>
      <c r="N31" s="230">
        <f t="shared" si="1"/>
        <v>147.54641909814325</v>
      </c>
      <c r="O31" s="231"/>
    </row>
    <row r="32" spans="1:15" s="3" customFormat="1" ht="20.100000000000001" customHeight="1">
      <c r="A32" s="232" t="s">
        <v>343</v>
      </c>
      <c r="B32" s="232"/>
      <c r="C32" s="232"/>
      <c r="D32" s="237">
        <v>2740</v>
      </c>
      <c r="E32" s="238"/>
      <c r="F32" s="237">
        <v>1833</v>
      </c>
      <c r="G32" s="238"/>
      <c r="H32" s="237">
        <v>2740</v>
      </c>
      <c r="I32" s="238"/>
      <c r="J32" s="237">
        <v>2839</v>
      </c>
      <c r="K32" s="238"/>
      <c r="L32" s="230">
        <f t="shared" si="0"/>
        <v>103.61313868613138</v>
      </c>
      <c r="M32" s="231"/>
      <c r="N32" s="230">
        <f t="shared" si="1"/>
        <v>154.88270594653574</v>
      </c>
      <c r="O32" s="231"/>
    </row>
    <row r="33" spans="1:15" s="3" customFormat="1" ht="20.100000000000001" customHeight="1">
      <c r="A33" s="232" t="s">
        <v>315</v>
      </c>
      <c r="B33" s="232"/>
      <c r="C33" s="232"/>
      <c r="D33" s="237">
        <v>1943</v>
      </c>
      <c r="E33" s="238"/>
      <c r="F33" s="237">
        <v>1690</v>
      </c>
      <c r="G33" s="238"/>
      <c r="H33" s="237">
        <v>1950</v>
      </c>
      <c r="I33" s="238"/>
      <c r="J33" s="237">
        <v>2250</v>
      </c>
      <c r="K33" s="238"/>
      <c r="L33" s="230">
        <f t="shared" si="0"/>
        <v>115.38461538461537</v>
      </c>
      <c r="M33" s="231"/>
      <c r="N33" s="230">
        <f t="shared" si="1"/>
        <v>133.1360946745562</v>
      </c>
      <c r="O33" s="231"/>
    </row>
    <row r="34" spans="1:15" ht="10.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ht="20.100000000000001" customHeight="1">
      <c r="A35" s="242" t="s">
        <v>376</v>
      </c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</row>
    <row r="36" spans="1:15" ht="15" customHeight="1">
      <c r="A36" s="28"/>
      <c r="B36" s="28"/>
      <c r="C36" s="28"/>
      <c r="D36" s="28"/>
      <c r="E36" s="28"/>
      <c r="F36" s="28"/>
      <c r="G36" s="28"/>
      <c r="H36" s="28"/>
      <c r="I36" s="28"/>
    </row>
    <row r="37" spans="1:15" ht="21.9" customHeight="1">
      <c r="A37" s="241" t="s">
        <v>377</v>
      </c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</row>
    <row r="38" spans="1:15" ht="10.5" customHeight="1"/>
    <row r="39" spans="1:15" ht="60" customHeight="1">
      <c r="A39" s="46" t="s">
        <v>171</v>
      </c>
      <c r="B39" s="239" t="s">
        <v>378</v>
      </c>
      <c r="C39" s="240"/>
      <c r="D39" s="240"/>
      <c r="E39" s="240"/>
      <c r="F39" s="203" t="s">
        <v>103</v>
      </c>
      <c r="G39" s="203"/>
      <c r="H39" s="203"/>
      <c r="I39" s="203"/>
      <c r="J39" s="203"/>
      <c r="K39" s="203"/>
      <c r="L39" s="203"/>
      <c r="M39" s="203"/>
      <c r="N39" s="203"/>
      <c r="O39" s="203"/>
    </row>
    <row r="40" spans="1:15" ht="18" customHeight="1">
      <c r="A40" s="46">
        <v>1</v>
      </c>
      <c r="B40" s="239">
        <v>2</v>
      </c>
      <c r="C40" s="240"/>
      <c r="D40" s="240"/>
      <c r="E40" s="240"/>
      <c r="F40" s="203">
        <v>3</v>
      </c>
      <c r="G40" s="203"/>
      <c r="H40" s="203"/>
      <c r="I40" s="203"/>
      <c r="J40" s="203"/>
      <c r="K40" s="203"/>
      <c r="L40" s="203"/>
      <c r="M40" s="203"/>
      <c r="N40" s="203"/>
      <c r="O40" s="203"/>
    </row>
    <row r="41" spans="1:15" ht="20.100000000000001" customHeight="1">
      <c r="A41" s="128"/>
      <c r="B41" s="243"/>
      <c r="C41" s="244"/>
      <c r="D41" s="244"/>
      <c r="E41" s="244"/>
      <c r="F41" s="245"/>
      <c r="G41" s="245"/>
      <c r="H41" s="245"/>
      <c r="I41" s="245"/>
      <c r="J41" s="245"/>
      <c r="K41" s="245"/>
      <c r="L41" s="245"/>
      <c r="M41" s="245"/>
      <c r="N41" s="245"/>
      <c r="O41" s="245"/>
    </row>
    <row r="42" spans="1:15" ht="20.100000000000001" customHeight="1">
      <c r="A42" s="128"/>
      <c r="B42" s="243"/>
      <c r="C42" s="244"/>
      <c r="D42" s="244"/>
      <c r="E42" s="244"/>
      <c r="F42" s="245"/>
      <c r="G42" s="245"/>
      <c r="H42" s="245"/>
      <c r="I42" s="245"/>
      <c r="J42" s="245"/>
      <c r="K42" s="245"/>
      <c r="L42" s="245"/>
      <c r="M42" s="245"/>
      <c r="N42" s="245"/>
      <c r="O42" s="245"/>
    </row>
    <row r="43" spans="1:15" ht="20.100000000000001" customHeight="1">
      <c r="A43" s="128"/>
      <c r="B43" s="243"/>
      <c r="C43" s="244"/>
      <c r="D43" s="244"/>
      <c r="E43" s="244"/>
      <c r="F43" s="245"/>
      <c r="G43" s="245"/>
      <c r="H43" s="245"/>
      <c r="I43" s="245"/>
      <c r="J43" s="245"/>
      <c r="K43" s="245"/>
      <c r="L43" s="245"/>
      <c r="M43" s="245"/>
      <c r="N43" s="245"/>
      <c r="O43" s="245"/>
    </row>
    <row r="44" spans="1:15" ht="20.100000000000001" customHeight="1">
      <c r="A44" s="128"/>
      <c r="B44" s="243"/>
      <c r="C44" s="244"/>
      <c r="D44" s="244"/>
      <c r="E44" s="244"/>
      <c r="F44" s="245"/>
      <c r="G44" s="245"/>
      <c r="H44" s="245"/>
      <c r="I44" s="245"/>
      <c r="J44" s="245"/>
      <c r="K44" s="245"/>
      <c r="L44" s="245"/>
      <c r="M44" s="245"/>
      <c r="N44" s="245"/>
      <c r="O44" s="245"/>
    </row>
    <row r="45" spans="1:15" ht="20.100000000000001" customHeight="1">
      <c r="A45" s="128"/>
      <c r="B45" s="243"/>
      <c r="C45" s="244"/>
      <c r="D45" s="244"/>
      <c r="E45" s="244"/>
      <c r="F45" s="245"/>
      <c r="G45" s="245"/>
      <c r="H45" s="245"/>
      <c r="I45" s="245"/>
      <c r="J45" s="245"/>
      <c r="K45" s="245"/>
      <c r="L45" s="245"/>
      <c r="M45" s="245"/>
      <c r="N45" s="245"/>
      <c r="O45" s="245"/>
    </row>
    <row r="46" spans="1:15" ht="20.100000000000001" customHeight="1">
      <c r="A46" s="128"/>
      <c r="B46" s="243"/>
      <c r="C46" s="244"/>
      <c r="D46" s="244"/>
      <c r="E46" s="244"/>
      <c r="F46" s="245"/>
      <c r="G46" s="245"/>
      <c r="H46" s="245"/>
      <c r="I46" s="245"/>
      <c r="J46" s="245"/>
      <c r="K46" s="245"/>
      <c r="L46" s="245"/>
      <c r="M46" s="245"/>
      <c r="N46" s="245"/>
      <c r="O46" s="245"/>
    </row>
    <row r="47" spans="1:15" ht="20.100000000000001" customHeight="1">
      <c r="A47" s="128"/>
      <c r="B47" s="243"/>
      <c r="C47" s="244"/>
      <c r="D47" s="244"/>
      <c r="E47" s="244"/>
      <c r="F47" s="245"/>
      <c r="G47" s="245"/>
      <c r="H47" s="245"/>
      <c r="I47" s="245"/>
      <c r="J47" s="245"/>
      <c r="K47" s="245"/>
      <c r="L47" s="245"/>
      <c r="M47" s="245"/>
      <c r="N47" s="245"/>
      <c r="O47" s="245"/>
    </row>
    <row r="48" spans="1:15" ht="20.100000000000001" customHeight="1">
      <c r="A48" s="128"/>
      <c r="B48" s="243"/>
      <c r="C48" s="244"/>
      <c r="D48" s="244"/>
      <c r="E48" s="244"/>
      <c r="F48" s="243"/>
      <c r="G48" s="244"/>
      <c r="H48" s="244"/>
      <c r="I48" s="244"/>
      <c r="J48" s="244"/>
      <c r="K48" s="244"/>
      <c r="L48" s="244"/>
      <c r="M48" s="244"/>
      <c r="N48" s="244"/>
      <c r="O48" s="246"/>
    </row>
    <row r="49" spans="1:15" ht="20.100000000000001" customHeight="1">
      <c r="A49" s="128"/>
      <c r="B49" s="243"/>
      <c r="C49" s="244"/>
      <c r="D49" s="244"/>
      <c r="E49" s="246"/>
      <c r="F49" s="243"/>
      <c r="G49" s="244"/>
      <c r="H49" s="244"/>
      <c r="I49" s="244"/>
      <c r="J49" s="244"/>
      <c r="K49" s="244"/>
      <c r="L49" s="244"/>
      <c r="M49" s="244"/>
      <c r="N49" s="244"/>
      <c r="O49" s="246"/>
    </row>
    <row r="50" spans="1:15" ht="20.100000000000001" customHeight="1">
      <c r="A50" s="105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ht="21.9" customHeight="1">
      <c r="A51" s="259" t="s">
        <v>286</v>
      </c>
      <c r="B51" s="259"/>
      <c r="C51" s="259"/>
      <c r="D51" s="259"/>
      <c r="E51" s="259"/>
      <c r="F51" s="259"/>
      <c r="G51" s="259"/>
      <c r="H51" s="259"/>
      <c r="I51" s="259"/>
      <c r="J51" s="259"/>
    </row>
    <row r="52" spans="1:15" ht="20.100000000000001" customHeight="1">
      <c r="A52" s="23"/>
    </row>
    <row r="53" spans="1:15" ht="63.9" customHeight="1">
      <c r="A53" s="204" t="s">
        <v>316</v>
      </c>
      <c r="B53" s="204" t="s">
        <v>379</v>
      </c>
      <c r="C53" s="204"/>
      <c r="D53" s="204" t="s">
        <v>636</v>
      </c>
      <c r="E53" s="204"/>
      <c r="F53" s="204"/>
      <c r="G53" s="204" t="s">
        <v>637</v>
      </c>
      <c r="H53" s="204"/>
      <c r="I53" s="204"/>
      <c r="J53" s="205" t="s">
        <v>638</v>
      </c>
      <c r="K53" s="206"/>
      <c r="L53" s="207"/>
      <c r="M53" s="204" t="s">
        <v>639</v>
      </c>
      <c r="N53" s="204"/>
      <c r="O53" s="204"/>
    </row>
    <row r="54" spans="1:15" ht="126">
      <c r="A54" s="204"/>
      <c r="B54" s="8" t="s">
        <v>85</v>
      </c>
      <c r="C54" s="8" t="s">
        <v>86</v>
      </c>
      <c r="D54" s="8" t="s">
        <v>380</v>
      </c>
      <c r="E54" s="8" t="s">
        <v>381</v>
      </c>
      <c r="F54" s="8" t="s">
        <v>382</v>
      </c>
      <c r="G54" s="8" t="s">
        <v>380</v>
      </c>
      <c r="H54" s="8" t="s">
        <v>381</v>
      </c>
      <c r="I54" s="8" t="s">
        <v>382</v>
      </c>
      <c r="J54" s="8" t="s">
        <v>380</v>
      </c>
      <c r="K54" s="8" t="s">
        <v>381</v>
      </c>
      <c r="L54" s="8" t="s">
        <v>382</v>
      </c>
      <c r="M54" s="8" t="s">
        <v>380</v>
      </c>
      <c r="N54" s="8" t="s">
        <v>381</v>
      </c>
      <c r="O54" s="8" t="s">
        <v>382</v>
      </c>
    </row>
    <row r="55" spans="1:15" ht="18" customHeight="1">
      <c r="A55" s="8">
        <v>1</v>
      </c>
      <c r="B55" s="8">
        <v>2</v>
      </c>
      <c r="C55" s="8">
        <v>3</v>
      </c>
      <c r="D55" s="8">
        <v>4</v>
      </c>
      <c r="E55" s="8">
        <v>5</v>
      </c>
      <c r="F55" s="8">
        <v>6</v>
      </c>
      <c r="G55" s="8">
        <v>7</v>
      </c>
      <c r="H55" s="7">
        <v>8</v>
      </c>
      <c r="I55" s="7">
        <v>9</v>
      </c>
      <c r="J55" s="7">
        <v>10</v>
      </c>
      <c r="K55" s="7">
        <v>11</v>
      </c>
      <c r="L55" s="7">
        <v>12</v>
      </c>
      <c r="M55" s="7">
        <v>13</v>
      </c>
      <c r="N55" s="7">
        <v>14</v>
      </c>
      <c r="O55" s="7">
        <v>15</v>
      </c>
    </row>
    <row r="56" spans="1:15" ht="20.100000000000001" customHeight="1">
      <c r="A56" s="176" t="s">
        <v>640</v>
      </c>
      <c r="B56" s="14">
        <v>83</v>
      </c>
      <c r="C56" s="14">
        <v>88</v>
      </c>
      <c r="D56" s="143">
        <v>850</v>
      </c>
      <c r="E56" s="175">
        <v>742</v>
      </c>
      <c r="F56" s="145">
        <v>14</v>
      </c>
      <c r="G56" s="145">
        <v>2000</v>
      </c>
      <c r="H56" s="175">
        <v>1200</v>
      </c>
      <c r="I56" s="145">
        <v>15.4</v>
      </c>
      <c r="J56" s="145">
        <v>265</v>
      </c>
      <c r="K56" s="175">
        <v>189</v>
      </c>
      <c r="L56" s="145">
        <v>14.7</v>
      </c>
      <c r="M56" s="145">
        <v>2012</v>
      </c>
      <c r="N56" s="175">
        <v>1200</v>
      </c>
      <c r="O56" s="145">
        <v>15.4</v>
      </c>
    </row>
    <row r="57" spans="1:15" ht="36.6" customHeight="1">
      <c r="A57" s="176" t="s">
        <v>641</v>
      </c>
      <c r="B57" s="178">
        <v>12</v>
      </c>
      <c r="C57" s="178">
        <v>9</v>
      </c>
      <c r="D57" s="177">
        <v>121</v>
      </c>
      <c r="E57" s="177">
        <v>96</v>
      </c>
      <c r="F57" s="145">
        <v>2.4</v>
      </c>
      <c r="G57" s="145">
        <v>200</v>
      </c>
      <c r="H57" s="177">
        <v>156</v>
      </c>
      <c r="I57" s="145">
        <v>4.5</v>
      </c>
      <c r="J57" s="145">
        <v>33</v>
      </c>
      <c r="K57" s="177">
        <v>24</v>
      </c>
      <c r="L57" s="145">
        <v>2.2000000000000002</v>
      </c>
      <c r="M57" s="145">
        <v>200</v>
      </c>
      <c r="N57" s="177">
        <v>156</v>
      </c>
      <c r="O57" s="145">
        <v>4.5</v>
      </c>
    </row>
    <row r="58" spans="1:15" ht="20.100000000000001" customHeight="1">
      <c r="A58" s="176" t="s">
        <v>642</v>
      </c>
      <c r="B58" s="14">
        <v>5</v>
      </c>
      <c r="C58" s="14">
        <v>3</v>
      </c>
      <c r="D58" s="143">
        <v>54</v>
      </c>
      <c r="E58" s="175">
        <v>60</v>
      </c>
      <c r="F58" s="145">
        <v>1200</v>
      </c>
      <c r="G58" s="145">
        <v>60</v>
      </c>
      <c r="H58" s="175">
        <v>70</v>
      </c>
      <c r="I58" s="145">
        <v>1200</v>
      </c>
      <c r="J58" s="145"/>
      <c r="K58" s="143"/>
      <c r="L58" s="145"/>
      <c r="M58" s="145">
        <v>60</v>
      </c>
      <c r="N58" s="143">
        <v>70</v>
      </c>
      <c r="O58" s="145">
        <v>1200</v>
      </c>
    </row>
    <row r="59" spans="1:15" ht="20.100000000000001" customHeight="1">
      <c r="A59" s="9" t="s">
        <v>64</v>
      </c>
      <c r="B59" s="14">
        <v>100</v>
      </c>
      <c r="C59" s="14">
        <v>100</v>
      </c>
      <c r="D59" s="143">
        <f>SUM(D56:D58)</f>
        <v>1025</v>
      </c>
      <c r="E59" s="143"/>
      <c r="F59" s="146"/>
      <c r="G59" s="145">
        <f>SUM(G56:G58)</f>
        <v>2260</v>
      </c>
      <c r="H59" s="144"/>
      <c r="I59" s="146"/>
      <c r="J59" s="145">
        <f>SUM(J56:J58)</f>
        <v>298</v>
      </c>
      <c r="K59" s="144"/>
      <c r="L59" s="146"/>
      <c r="M59" s="145">
        <f>SUM(M56:M58)</f>
        <v>2272</v>
      </c>
      <c r="N59" s="144"/>
      <c r="O59" s="146"/>
    </row>
    <row r="60" spans="1:15" ht="20.100000000000001" customHeight="1">
      <c r="A60" s="25"/>
      <c r="B60" s="26"/>
      <c r="C60" s="26"/>
      <c r="D60" s="26"/>
      <c r="E60" s="26"/>
      <c r="F60" s="15"/>
      <c r="G60" s="15"/>
      <c r="H60" s="15"/>
      <c r="I60" s="6"/>
      <c r="J60" s="6"/>
      <c r="K60" s="6"/>
      <c r="L60" s="6"/>
      <c r="M60" s="6"/>
      <c r="N60" s="6"/>
      <c r="O60" s="6"/>
    </row>
    <row r="61" spans="1:15" ht="21.9" customHeight="1">
      <c r="A61" s="241" t="s">
        <v>87</v>
      </c>
      <c r="B61" s="241"/>
      <c r="C61" s="241"/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</row>
    <row r="62" spans="1:15" ht="20.100000000000001" customHeight="1">
      <c r="A62" s="23"/>
    </row>
    <row r="63" spans="1:15" ht="63.9" customHeight="1">
      <c r="A63" s="8" t="s">
        <v>155</v>
      </c>
      <c r="B63" s="204" t="s">
        <v>83</v>
      </c>
      <c r="C63" s="204"/>
      <c r="D63" s="204" t="s">
        <v>77</v>
      </c>
      <c r="E63" s="204"/>
      <c r="F63" s="204" t="s">
        <v>78</v>
      </c>
      <c r="G63" s="204"/>
      <c r="H63" s="204" t="s">
        <v>383</v>
      </c>
      <c r="I63" s="204"/>
      <c r="J63" s="204"/>
      <c r="K63" s="205" t="s">
        <v>104</v>
      </c>
      <c r="L63" s="207"/>
      <c r="M63" s="205" t="s">
        <v>41</v>
      </c>
      <c r="N63" s="206"/>
      <c r="O63" s="207"/>
    </row>
    <row r="64" spans="1:15" ht="18" customHeight="1">
      <c r="A64" s="7">
        <v>1</v>
      </c>
      <c r="B64" s="203">
        <v>2</v>
      </c>
      <c r="C64" s="203"/>
      <c r="D64" s="203">
        <v>3</v>
      </c>
      <c r="E64" s="203"/>
      <c r="F64" s="249">
        <v>4</v>
      </c>
      <c r="G64" s="249"/>
      <c r="H64" s="203">
        <v>5</v>
      </c>
      <c r="I64" s="203"/>
      <c r="J64" s="203"/>
      <c r="K64" s="203">
        <v>6</v>
      </c>
      <c r="L64" s="203"/>
      <c r="M64" s="239">
        <v>7</v>
      </c>
      <c r="N64" s="240"/>
      <c r="O64" s="247"/>
    </row>
    <row r="65" spans="1:15" ht="20.100000000000001" customHeight="1">
      <c r="A65" s="9"/>
      <c r="B65" s="248"/>
      <c r="C65" s="248"/>
      <c r="D65" s="250"/>
      <c r="E65" s="250"/>
      <c r="F65" s="251"/>
      <c r="G65" s="251"/>
      <c r="H65" s="204"/>
      <c r="I65" s="204"/>
      <c r="J65" s="204"/>
      <c r="K65" s="230"/>
      <c r="L65" s="231"/>
      <c r="M65" s="248"/>
      <c r="N65" s="248"/>
      <c r="O65" s="248"/>
    </row>
    <row r="66" spans="1:15" ht="20.100000000000001" customHeight="1">
      <c r="A66" s="9"/>
      <c r="B66" s="253"/>
      <c r="C66" s="255"/>
      <c r="D66" s="230"/>
      <c r="E66" s="231"/>
      <c r="F66" s="237"/>
      <c r="G66" s="238"/>
      <c r="H66" s="205"/>
      <c r="I66" s="206"/>
      <c r="J66" s="207"/>
      <c r="K66" s="230"/>
      <c r="L66" s="231"/>
      <c r="M66" s="253"/>
      <c r="N66" s="254"/>
      <c r="O66" s="255"/>
    </row>
    <row r="67" spans="1:15" ht="20.100000000000001" customHeight="1">
      <c r="A67" s="9"/>
      <c r="B67" s="248"/>
      <c r="C67" s="248"/>
      <c r="D67" s="250"/>
      <c r="E67" s="250"/>
      <c r="F67" s="251"/>
      <c r="G67" s="251"/>
      <c r="H67" s="204"/>
      <c r="I67" s="204"/>
      <c r="J67" s="204"/>
      <c r="K67" s="230"/>
      <c r="L67" s="231"/>
      <c r="M67" s="248"/>
      <c r="N67" s="248"/>
      <c r="O67" s="248"/>
    </row>
    <row r="68" spans="1:15" ht="20.100000000000001" customHeight="1">
      <c r="A68" s="9" t="s">
        <v>64</v>
      </c>
      <c r="B68" s="204" t="s">
        <v>42</v>
      </c>
      <c r="C68" s="204"/>
      <c r="D68" s="204" t="s">
        <v>42</v>
      </c>
      <c r="E68" s="204"/>
      <c r="F68" s="204" t="s">
        <v>42</v>
      </c>
      <c r="G68" s="204"/>
      <c r="H68" s="204"/>
      <c r="I68" s="204"/>
      <c r="J68" s="204"/>
      <c r="K68" s="230">
        <f>SUM(K65:L67)</f>
        <v>0</v>
      </c>
      <c r="L68" s="231"/>
      <c r="M68" s="248"/>
      <c r="N68" s="248"/>
      <c r="O68" s="248"/>
    </row>
    <row r="69" spans="1:15" ht="20.100000000000001" customHeight="1">
      <c r="A69" s="15"/>
      <c r="B69" s="29"/>
      <c r="C69" s="29"/>
      <c r="D69" s="29"/>
      <c r="E69" s="29"/>
      <c r="F69" s="29"/>
      <c r="G69" s="29"/>
      <c r="H69" s="29"/>
      <c r="I69" s="29"/>
      <c r="J69" s="29"/>
      <c r="K69" s="3"/>
      <c r="L69" s="3"/>
      <c r="M69" s="3"/>
      <c r="N69" s="3"/>
      <c r="O69" s="3"/>
    </row>
    <row r="70" spans="1:15" ht="21.9" customHeight="1">
      <c r="A70" s="241" t="s">
        <v>88</v>
      </c>
      <c r="B70" s="241"/>
      <c r="C70" s="241"/>
      <c r="D70" s="241"/>
      <c r="E70" s="241"/>
      <c r="F70" s="241"/>
      <c r="G70" s="241"/>
      <c r="H70" s="241"/>
      <c r="I70" s="241"/>
      <c r="J70" s="241"/>
      <c r="K70" s="241"/>
      <c r="L70" s="241"/>
      <c r="M70" s="241"/>
      <c r="N70" s="241"/>
      <c r="O70" s="241"/>
    </row>
    <row r="71" spans="1:15" ht="20.100000000000001" customHeight="1">
      <c r="A71" s="6"/>
      <c r="B71" s="21"/>
      <c r="C71" s="6"/>
      <c r="D71" s="6"/>
      <c r="E71" s="6"/>
      <c r="F71" s="6"/>
      <c r="G71" s="6"/>
      <c r="H71" s="6"/>
      <c r="I71" s="20"/>
    </row>
    <row r="72" spans="1:15" ht="63.9" customHeight="1">
      <c r="A72" s="204" t="s">
        <v>76</v>
      </c>
      <c r="B72" s="204"/>
      <c r="C72" s="204"/>
      <c r="D72" s="204" t="s">
        <v>105</v>
      </c>
      <c r="E72" s="204"/>
      <c r="F72" s="204"/>
      <c r="G72" s="204" t="s">
        <v>411</v>
      </c>
      <c r="H72" s="204"/>
      <c r="I72" s="204"/>
      <c r="J72" s="204" t="s">
        <v>405</v>
      </c>
      <c r="K72" s="204"/>
      <c r="L72" s="204"/>
      <c r="M72" s="204" t="s">
        <v>106</v>
      </c>
      <c r="N72" s="204"/>
      <c r="O72" s="204"/>
    </row>
    <row r="73" spans="1:15" ht="18" customHeight="1">
      <c r="A73" s="204">
        <v>1</v>
      </c>
      <c r="B73" s="204"/>
      <c r="C73" s="204"/>
      <c r="D73" s="204">
        <v>2</v>
      </c>
      <c r="E73" s="204"/>
      <c r="F73" s="204"/>
      <c r="G73" s="204">
        <v>3</v>
      </c>
      <c r="H73" s="204"/>
      <c r="I73" s="204"/>
      <c r="J73" s="203">
        <v>4</v>
      </c>
      <c r="K73" s="203"/>
      <c r="L73" s="203"/>
      <c r="M73" s="203">
        <v>5</v>
      </c>
      <c r="N73" s="203"/>
      <c r="O73" s="203"/>
    </row>
    <row r="74" spans="1:15" ht="20.100000000000001" customHeight="1">
      <c r="A74" s="232" t="s">
        <v>384</v>
      </c>
      <c r="B74" s="232"/>
      <c r="C74" s="232"/>
      <c r="D74" s="250"/>
      <c r="E74" s="250"/>
      <c r="F74" s="250"/>
      <c r="G74" s="250"/>
      <c r="H74" s="250"/>
      <c r="I74" s="250"/>
      <c r="J74" s="250"/>
      <c r="K74" s="250"/>
      <c r="L74" s="250"/>
      <c r="M74" s="250"/>
      <c r="N74" s="250"/>
      <c r="O74" s="250"/>
    </row>
    <row r="75" spans="1:15" ht="20.100000000000001" customHeight="1">
      <c r="A75" s="232" t="s">
        <v>127</v>
      </c>
      <c r="B75" s="232"/>
      <c r="C75" s="232"/>
      <c r="D75" s="250"/>
      <c r="E75" s="250"/>
      <c r="F75" s="250"/>
      <c r="G75" s="250"/>
      <c r="H75" s="250"/>
      <c r="I75" s="250"/>
      <c r="J75" s="250"/>
      <c r="K75" s="250"/>
      <c r="L75" s="250"/>
      <c r="M75" s="250"/>
      <c r="N75" s="250"/>
      <c r="O75" s="250"/>
    </row>
    <row r="76" spans="1:15" ht="20.100000000000001" customHeight="1">
      <c r="A76" s="232"/>
      <c r="B76" s="232"/>
      <c r="C76" s="232"/>
      <c r="D76" s="230"/>
      <c r="E76" s="252"/>
      <c r="F76" s="231"/>
      <c r="G76" s="230"/>
      <c r="H76" s="252"/>
      <c r="I76" s="231"/>
      <c r="J76" s="230"/>
      <c r="K76" s="252"/>
      <c r="L76" s="231"/>
      <c r="M76" s="230"/>
      <c r="N76" s="252"/>
      <c r="O76" s="231"/>
    </row>
    <row r="77" spans="1:15" ht="20.100000000000001" customHeight="1">
      <c r="A77" s="232" t="s">
        <v>385</v>
      </c>
      <c r="B77" s="232"/>
      <c r="C77" s="232"/>
      <c r="D77" s="250"/>
      <c r="E77" s="250"/>
      <c r="F77" s="250"/>
      <c r="G77" s="250"/>
      <c r="H77" s="250"/>
      <c r="I77" s="250"/>
      <c r="J77" s="250"/>
      <c r="K77" s="250"/>
      <c r="L77" s="250"/>
      <c r="M77" s="250"/>
      <c r="N77" s="250"/>
      <c r="O77" s="250"/>
    </row>
    <row r="78" spans="1:15" ht="20.100000000000001" customHeight="1">
      <c r="A78" s="232" t="s">
        <v>128</v>
      </c>
      <c r="B78" s="232"/>
      <c r="C78" s="232"/>
      <c r="D78" s="250"/>
      <c r="E78" s="250"/>
      <c r="F78" s="250"/>
      <c r="G78" s="250"/>
      <c r="H78" s="250"/>
      <c r="I78" s="250"/>
      <c r="J78" s="250"/>
      <c r="K78" s="250"/>
      <c r="L78" s="250"/>
      <c r="M78" s="250"/>
      <c r="N78" s="250"/>
      <c r="O78" s="250"/>
    </row>
    <row r="79" spans="1:15" ht="20.100000000000001" customHeight="1">
      <c r="A79" s="232"/>
      <c r="B79" s="232"/>
      <c r="C79" s="232"/>
      <c r="D79" s="230"/>
      <c r="E79" s="252"/>
      <c r="F79" s="231"/>
      <c r="G79" s="230"/>
      <c r="H79" s="252"/>
      <c r="I79" s="231"/>
      <c r="J79" s="230"/>
      <c r="K79" s="252"/>
      <c r="L79" s="231"/>
      <c r="M79" s="230"/>
      <c r="N79" s="252"/>
      <c r="O79" s="231"/>
    </row>
    <row r="80" spans="1:15" ht="20.100000000000001" customHeight="1">
      <c r="A80" s="232" t="s">
        <v>386</v>
      </c>
      <c r="B80" s="232"/>
      <c r="C80" s="232"/>
      <c r="D80" s="250"/>
      <c r="E80" s="250"/>
      <c r="F80" s="250"/>
      <c r="G80" s="250"/>
      <c r="H80" s="250"/>
      <c r="I80" s="250"/>
      <c r="J80" s="250"/>
      <c r="K80" s="250"/>
      <c r="L80" s="250"/>
      <c r="M80" s="250"/>
      <c r="N80" s="250"/>
      <c r="O80" s="250"/>
    </row>
    <row r="81" spans="1:15" ht="20.100000000000001" customHeight="1">
      <c r="A81" s="232" t="s">
        <v>127</v>
      </c>
      <c r="B81" s="232"/>
      <c r="C81" s="232"/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</row>
    <row r="82" spans="1:15" ht="20.100000000000001" customHeight="1">
      <c r="A82" s="256"/>
      <c r="B82" s="181"/>
      <c r="C82" s="257"/>
      <c r="D82" s="250"/>
      <c r="E82" s="250"/>
      <c r="F82" s="250"/>
      <c r="G82" s="250"/>
      <c r="H82" s="250"/>
      <c r="I82" s="250"/>
      <c r="J82" s="250"/>
      <c r="K82" s="250"/>
      <c r="L82" s="250"/>
      <c r="M82" s="250"/>
      <c r="N82" s="250"/>
      <c r="O82" s="250"/>
    </row>
    <row r="83" spans="1:15" ht="20.100000000000001" customHeight="1">
      <c r="A83" s="256" t="s">
        <v>64</v>
      </c>
      <c r="B83" s="181"/>
      <c r="C83" s="257"/>
      <c r="D83" s="258"/>
      <c r="E83" s="258"/>
      <c r="F83" s="258"/>
      <c r="G83" s="258"/>
      <c r="H83" s="258"/>
      <c r="I83" s="258"/>
      <c r="J83" s="250"/>
      <c r="K83" s="250"/>
      <c r="L83" s="250"/>
      <c r="M83" s="250"/>
      <c r="N83" s="250"/>
      <c r="O83" s="250"/>
    </row>
    <row r="84" spans="1:15">
      <c r="C84" s="36"/>
      <c r="D84" s="36"/>
      <c r="E84" s="36"/>
    </row>
    <row r="85" spans="1:15">
      <c r="C85" s="36"/>
      <c r="D85" s="36"/>
      <c r="E85" s="36"/>
    </row>
    <row r="86" spans="1:15">
      <c r="C86" s="36"/>
      <c r="D86" s="36"/>
      <c r="E86" s="36"/>
    </row>
    <row r="87" spans="1:15">
      <c r="C87" s="36"/>
      <c r="D87" s="36"/>
      <c r="E87" s="36"/>
    </row>
    <row r="88" spans="1:15">
      <c r="C88" s="36"/>
      <c r="D88" s="36"/>
      <c r="E88" s="36"/>
    </row>
    <row r="89" spans="1:15">
      <c r="C89" s="36"/>
      <c r="D89" s="36"/>
      <c r="E89" s="36"/>
    </row>
    <row r="90" spans="1:15">
      <c r="C90" s="36"/>
      <c r="D90" s="36"/>
      <c r="E90" s="36"/>
    </row>
    <row r="91" spans="1:15">
      <c r="C91" s="36"/>
      <c r="D91" s="36"/>
      <c r="E91" s="36"/>
    </row>
    <row r="92" spans="1:15">
      <c r="C92" s="36"/>
      <c r="D92" s="36"/>
      <c r="E92" s="36"/>
    </row>
    <row r="93" spans="1:15">
      <c r="C93" s="36"/>
      <c r="D93" s="36"/>
      <c r="E93" s="36"/>
    </row>
    <row r="94" spans="1:15">
      <c r="C94" s="36"/>
      <c r="D94" s="36"/>
      <c r="E94" s="36"/>
    </row>
    <row r="95" spans="1:15">
      <c r="C95" s="36"/>
      <c r="D95" s="36"/>
      <c r="E95" s="36"/>
    </row>
    <row r="96" spans="1:15">
      <c r="C96" s="36"/>
      <c r="D96" s="36"/>
      <c r="E96" s="36"/>
    </row>
    <row r="97" spans="3:5">
      <c r="C97" s="36"/>
      <c r="D97" s="36"/>
      <c r="E97" s="36"/>
    </row>
  </sheetData>
  <mergeCells count="310">
    <mergeCell ref="N33:O33"/>
    <mergeCell ref="A33:C33"/>
    <mergeCell ref="D33:E33"/>
    <mergeCell ref="F33:G33"/>
    <mergeCell ref="H33:I33"/>
    <mergeCell ref="J33:K33"/>
    <mergeCell ref="L33:M33"/>
    <mergeCell ref="J32:K32"/>
    <mergeCell ref="L32:M32"/>
    <mergeCell ref="N32:O32"/>
    <mergeCell ref="A31:C31"/>
    <mergeCell ref="D31:E31"/>
    <mergeCell ref="A32:C32"/>
    <mergeCell ref="D32:E32"/>
    <mergeCell ref="F32:G32"/>
    <mergeCell ref="H32:I32"/>
    <mergeCell ref="F31:G31"/>
    <mergeCell ref="H31:I31"/>
    <mergeCell ref="J31:K31"/>
    <mergeCell ref="N31:O31"/>
    <mergeCell ref="D30:E30"/>
    <mergeCell ref="F30:G30"/>
    <mergeCell ref="H30:I30"/>
    <mergeCell ref="J30:K30"/>
    <mergeCell ref="L31:M31"/>
    <mergeCell ref="L30:M30"/>
    <mergeCell ref="N30:O30"/>
    <mergeCell ref="J29:K29"/>
    <mergeCell ref="L29:M29"/>
    <mergeCell ref="N29:O29"/>
    <mergeCell ref="L27:M27"/>
    <mergeCell ref="L26:M26"/>
    <mergeCell ref="J26:K26"/>
    <mergeCell ref="F27:G27"/>
    <mergeCell ref="H27:I27"/>
    <mergeCell ref="J27:K27"/>
    <mergeCell ref="N26:O26"/>
    <mergeCell ref="A30:C30"/>
    <mergeCell ref="A29:C29"/>
    <mergeCell ref="D29:E29"/>
    <mergeCell ref="F29:G29"/>
    <mergeCell ref="H29:I29"/>
    <mergeCell ref="N27:O27"/>
    <mergeCell ref="A28:C28"/>
    <mergeCell ref="D28:E28"/>
    <mergeCell ref="F28:G28"/>
    <mergeCell ref="H28:I28"/>
    <mergeCell ref="J28:K28"/>
    <mergeCell ref="L28:M28"/>
    <mergeCell ref="N28:O28"/>
    <mergeCell ref="A27:C27"/>
    <mergeCell ref="D27:E27"/>
    <mergeCell ref="A25:C25"/>
    <mergeCell ref="D25:E25"/>
    <mergeCell ref="F25:G25"/>
    <mergeCell ref="H25:I25"/>
    <mergeCell ref="J25:K25"/>
    <mergeCell ref="L25:M25"/>
    <mergeCell ref="N25:O25"/>
    <mergeCell ref="A26:C26"/>
    <mergeCell ref="D26:E26"/>
    <mergeCell ref="F26:G26"/>
    <mergeCell ref="H26:I26"/>
    <mergeCell ref="A24:C24"/>
    <mergeCell ref="D24:E24"/>
    <mergeCell ref="F24:G24"/>
    <mergeCell ref="H24:I24"/>
    <mergeCell ref="J24:K24"/>
    <mergeCell ref="L24:M24"/>
    <mergeCell ref="N24:O24"/>
    <mergeCell ref="A23:C23"/>
    <mergeCell ref="D23:E23"/>
    <mergeCell ref="L23:M23"/>
    <mergeCell ref="F23:G23"/>
    <mergeCell ref="H23:I23"/>
    <mergeCell ref="J23:K23"/>
    <mergeCell ref="N23:O23"/>
    <mergeCell ref="F20:G20"/>
    <mergeCell ref="H20:I20"/>
    <mergeCell ref="J20:K20"/>
    <mergeCell ref="L20:M20"/>
    <mergeCell ref="N20:O20"/>
    <mergeCell ref="A19:C19"/>
    <mergeCell ref="D19:E19"/>
    <mergeCell ref="L22:M22"/>
    <mergeCell ref="J22:K22"/>
    <mergeCell ref="N22:O22"/>
    <mergeCell ref="A21:C21"/>
    <mergeCell ref="D21:E21"/>
    <mergeCell ref="F21:G21"/>
    <mergeCell ref="H21:I21"/>
    <mergeCell ref="J21:K21"/>
    <mergeCell ref="L21:M21"/>
    <mergeCell ref="N21:O21"/>
    <mergeCell ref="A22:C22"/>
    <mergeCell ref="D22:E22"/>
    <mergeCell ref="B68:C68"/>
    <mergeCell ref="D68:E68"/>
    <mergeCell ref="B67:C67"/>
    <mergeCell ref="B66:C66"/>
    <mergeCell ref="D66:E66"/>
    <mergeCell ref="D67:E67"/>
    <mergeCell ref="A51:J51"/>
    <mergeCell ref="B53:C53"/>
    <mergeCell ref="D53:F53"/>
    <mergeCell ref="G53:I53"/>
    <mergeCell ref="J53:L53"/>
    <mergeCell ref="A83:C83"/>
    <mergeCell ref="D83:F83"/>
    <mergeCell ref="G83:I83"/>
    <mergeCell ref="J83:L83"/>
    <mergeCell ref="M83:O83"/>
    <mergeCell ref="M81:O81"/>
    <mergeCell ref="A81:C81"/>
    <mergeCell ref="M80:O80"/>
    <mergeCell ref="J78:L78"/>
    <mergeCell ref="M78:O78"/>
    <mergeCell ref="M79:O79"/>
    <mergeCell ref="M82:O82"/>
    <mergeCell ref="J81:L81"/>
    <mergeCell ref="J80:L80"/>
    <mergeCell ref="J82:L82"/>
    <mergeCell ref="J79:L79"/>
    <mergeCell ref="A79:C79"/>
    <mergeCell ref="D79:F79"/>
    <mergeCell ref="A82:C82"/>
    <mergeCell ref="D82:F82"/>
    <mergeCell ref="G82:I82"/>
    <mergeCell ref="G81:I81"/>
    <mergeCell ref="D81:F81"/>
    <mergeCell ref="A78:C78"/>
    <mergeCell ref="D78:F78"/>
    <mergeCell ref="G78:I78"/>
    <mergeCell ref="A80:C80"/>
    <mergeCell ref="D80:F80"/>
    <mergeCell ref="G80:I80"/>
    <mergeCell ref="G79:I79"/>
    <mergeCell ref="A74:C74"/>
    <mergeCell ref="D74:F74"/>
    <mergeCell ref="G74:I74"/>
    <mergeCell ref="A75:C75"/>
    <mergeCell ref="D75:F75"/>
    <mergeCell ref="G75:I75"/>
    <mergeCell ref="D77:F77"/>
    <mergeCell ref="A77:C77"/>
    <mergeCell ref="A76:C76"/>
    <mergeCell ref="D76:F76"/>
    <mergeCell ref="G76:I76"/>
    <mergeCell ref="M66:O66"/>
    <mergeCell ref="M74:O74"/>
    <mergeCell ref="J73:L73"/>
    <mergeCell ref="K67:L67"/>
    <mergeCell ref="M67:O67"/>
    <mergeCell ref="K68:L68"/>
    <mergeCell ref="M68:O68"/>
    <mergeCell ref="M72:O72"/>
    <mergeCell ref="K66:L66"/>
    <mergeCell ref="H67:J67"/>
    <mergeCell ref="J74:L74"/>
    <mergeCell ref="H68:J68"/>
    <mergeCell ref="G73:I73"/>
    <mergeCell ref="F68:G68"/>
    <mergeCell ref="H66:J66"/>
    <mergeCell ref="F66:G66"/>
    <mergeCell ref="F67:G67"/>
    <mergeCell ref="M77:O77"/>
    <mergeCell ref="J77:L77"/>
    <mergeCell ref="J75:L75"/>
    <mergeCell ref="M75:O75"/>
    <mergeCell ref="M76:O76"/>
    <mergeCell ref="G77:I77"/>
    <mergeCell ref="D73:F73"/>
    <mergeCell ref="A70:O70"/>
    <mergeCell ref="A72:C72"/>
    <mergeCell ref="D72:F72"/>
    <mergeCell ref="G72:I72"/>
    <mergeCell ref="J72:L72"/>
    <mergeCell ref="M73:O73"/>
    <mergeCell ref="A73:C73"/>
    <mergeCell ref="J76:L76"/>
    <mergeCell ref="M65:O65"/>
    <mergeCell ref="B64:C64"/>
    <mergeCell ref="F64:G64"/>
    <mergeCell ref="H64:J64"/>
    <mergeCell ref="B65:C65"/>
    <mergeCell ref="H65:J65"/>
    <mergeCell ref="K65:L65"/>
    <mergeCell ref="D64:E64"/>
    <mergeCell ref="D65:E65"/>
    <mergeCell ref="F65:G65"/>
    <mergeCell ref="M63:O63"/>
    <mergeCell ref="K64:L64"/>
    <mergeCell ref="M64:O64"/>
    <mergeCell ref="A61:O61"/>
    <mergeCell ref="B63:C63"/>
    <mergeCell ref="D63:E63"/>
    <mergeCell ref="F63:G63"/>
    <mergeCell ref="H63:J63"/>
    <mergeCell ref="K63:L63"/>
    <mergeCell ref="M53:O53"/>
    <mergeCell ref="A53:A54"/>
    <mergeCell ref="B48:E48"/>
    <mergeCell ref="B49:E49"/>
    <mergeCell ref="F45:O45"/>
    <mergeCell ref="B45:E45"/>
    <mergeCell ref="B46:E46"/>
    <mergeCell ref="F46:O46"/>
    <mergeCell ref="F47:O47"/>
    <mergeCell ref="B47:E47"/>
    <mergeCell ref="F48:O48"/>
    <mergeCell ref="F49:O49"/>
    <mergeCell ref="B41:E41"/>
    <mergeCell ref="F41:O41"/>
    <mergeCell ref="B44:E44"/>
    <mergeCell ref="L9:M9"/>
    <mergeCell ref="N9:O9"/>
    <mergeCell ref="B43:E43"/>
    <mergeCell ref="L10:M10"/>
    <mergeCell ref="L15:M15"/>
    <mergeCell ref="L14:M14"/>
    <mergeCell ref="J15:K15"/>
    <mergeCell ref="F42:O42"/>
    <mergeCell ref="F43:O43"/>
    <mergeCell ref="F44:O44"/>
    <mergeCell ref="B42:E42"/>
    <mergeCell ref="A17:C17"/>
    <mergeCell ref="A11:C11"/>
    <mergeCell ref="D17:E17"/>
    <mergeCell ref="F17:G17"/>
    <mergeCell ref="L17:M17"/>
    <mergeCell ref="N17:O17"/>
    <mergeCell ref="A10:C10"/>
    <mergeCell ref="N10:O10"/>
    <mergeCell ref="H11:I11"/>
    <mergeCell ref="N11:O11"/>
    <mergeCell ref="A15:C15"/>
    <mergeCell ref="H16:I16"/>
    <mergeCell ref="H15:I15"/>
    <mergeCell ref="D15:E15"/>
    <mergeCell ref="A16:C16"/>
    <mergeCell ref="J16:K16"/>
    <mergeCell ref="F15:G15"/>
    <mergeCell ref="D16:E16"/>
    <mergeCell ref="F16:G16"/>
    <mergeCell ref="J17:K17"/>
    <mergeCell ref="A18:C18"/>
    <mergeCell ref="D18:E18"/>
    <mergeCell ref="F40:O40"/>
    <mergeCell ref="B40:E40"/>
    <mergeCell ref="F39:O39"/>
    <mergeCell ref="B39:E39"/>
    <mergeCell ref="A37:O37"/>
    <mergeCell ref="A35:O35"/>
    <mergeCell ref="N18:O18"/>
    <mergeCell ref="F22:G22"/>
    <mergeCell ref="H22:I22"/>
    <mergeCell ref="L18:M18"/>
    <mergeCell ref="J18:K18"/>
    <mergeCell ref="F19:G19"/>
    <mergeCell ref="H19:I19"/>
    <mergeCell ref="J19:K19"/>
    <mergeCell ref="F18:G18"/>
    <mergeCell ref="H18:I18"/>
    <mergeCell ref="L19:M19"/>
    <mergeCell ref="H17:I17"/>
    <mergeCell ref="N19:O19"/>
    <mergeCell ref="A20:C20"/>
    <mergeCell ref="D20:E20"/>
    <mergeCell ref="L16:M16"/>
    <mergeCell ref="N16:O16"/>
    <mergeCell ref="N15:O15"/>
    <mergeCell ref="A9:C9"/>
    <mergeCell ref="A4:O4"/>
    <mergeCell ref="A7:O7"/>
    <mergeCell ref="J9:K9"/>
    <mergeCell ref="H9:I9"/>
    <mergeCell ref="N14:O14"/>
    <mergeCell ref="N13:O13"/>
    <mergeCell ref="D14:E14"/>
    <mergeCell ref="A14:C14"/>
    <mergeCell ref="F14:G14"/>
    <mergeCell ref="A5:O5"/>
    <mergeCell ref="H12:I12"/>
    <mergeCell ref="J11:K11"/>
    <mergeCell ref="J12:K12"/>
    <mergeCell ref="F11:G11"/>
    <mergeCell ref="J14:K14"/>
    <mergeCell ref="H14:I14"/>
    <mergeCell ref="L11:M11"/>
    <mergeCell ref="J10:K10"/>
    <mergeCell ref="D10:E10"/>
    <mergeCell ref="F10:G10"/>
    <mergeCell ref="F13:G13"/>
    <mergeCell ref="A13:C13"/>
    <mergeCell ref="A1:O1"/>
    <mergeCell ref="A2:O2"/>
    <mergeCell ref="A3:O3"/>
    <mergeCell ref="D9:E9"/>
    <mergeCell ref="F9:G9"/>
    <mergeCell ref="A12:C12"/>
    <mergeCell ref="L12:M12"/>
    <mergeCell ref="N12:O12"/>
    <mergeCell ref="H10:I10"/>
    <mergeCell ref="D12:E12"/>
    <mergeCell ref="F12:G12"/>
    <mergeCell ref="D13:E13"/>
    <mergeCell ref="H13:I13"/>
    <mergeCell ref="L13:M13"/>
    <mergeCell ref="J13:K13"/>
    <mergeCell ref="D11:E11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r:id="rId1"/>
  <headerFooter alignWithMargins="0">
    <oddHeader xml:space="preserve">&amp;C&amp;"Times New Roman,обычный"&amp;14 
13
&amp;R
&amp;"Times New Roman,обычный"&amp;14Продовження додатка 1
</oddHeader>
  </headerFooter>
  <rowBreaks count="1" manualBreakCount="1">
    <brk id="49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AE72"/>
  <sheetViews>
    <sheetView topLeftCell="A25" zoomScale="70" zoomScaleNormal="70" zoomScaleSheetLayoutView="50" workbookViewId="0">
      <selection activeCell="Q7" sqref="Q7:S7"/>
    </sheetView>
  </sheetViews>
  <sheetFormatPr defaultColWidth="9.109375" defaultRowHeight="18"/>
  <cols>
    <col min="1" max="1" width="4.44140625" style="2" customWidth="1"/>
    <col min="2" max="2" width="28.6640625" style="2" customWidth="1"/>
    <col min="3" max="6" width="11.33203125" style="2" customWidth="1"/>
    <col min="7" max="31" width="11" style="2" customWidth="1"/>
    <col min="32" max="16384" width="9.109375" style="2"/>
  </cols>
  <sheetData>
    <row r="1" spans="1:3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35"/>
      <c r="R1" s="35"/>
      <c r="S1" s="35"/>
      <c r="T1" s="35"/>
      <c r="U1" s="35"/>
      <c r="AB1" s="265"/>
      <c r="AC1" s="266"/>
      <c r="AD1" s="266"/>
      <c r="AE1" s="266"/>
    </row>
    <row r="2" spans="1:31" ht="18.75" customHeight="1">
      <c r="B2" s="48" t="s">
        <v>287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</row>
    <row r="3" spans="1:3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</row>
    <row r="4" spans="1:31" ht="18.75" customHeight="1">
      <c r="A4" s="200" t="s">
        <v>59</v>
      </c>
      <c r="B4" s="200" t="s">
        <v>240</v>
      </c>
      <c r="C4" s="284" t="s">
        <v>241</v>
      </c>
      <c r="D4" s="285"/>
      <c r="E4" s="285"/>
      <c r="F4" s="286"/>
      <c r="G4" s="284" t="s">
        <v>401</v>
      </c>
      <c r="H4" s="285"/>
      <c r="I4" s="285"/>
      <c r="J4" s="285"/>
      <c r="K4" s="285"/>
      <c r="L4" s="286"/>
      <c r="M4" s="284" t="s">
        <v>242</v>
      </c>
      <c r="N4" s="285"/>
      <c r="O4" s="285"/>
      <c r="P4" s="286"/>
      <c r="Q4" s="239" t="s">
        <v>349</v>
      </c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7"/>
    </row>
    <row r="5" spans="1:31" ht="48.75" customHeight="1">
      <c r="A5" s="201"/>
      <c r="B5" s="201"/>
      <c r="C5" s="287"/>
      <c r="D5" s="288"/>
      <c r="E5" s="288"/>
      <c r="F5" s="289"/>
      <c r="G5" s="287"/>
      <c r="H5" s="288"/>
      <c r="I5" s="288"/>
      <c r="J5" s="288"/>
      <c r="K5" s="288"/>
      <c r="L5" s="289"/>
      <c r="M5" s="287"/>
      <c r="N5" s="288"/>
      <c r="O5" s="288"/>
      <c r="P5" s="289"/>
      <c r="Q5" s="205" t="s">
        <v>243</v>
      </c>
      <c r="R5" s="206"/>
      <c r="S5" s="207"/>
      <c r="T5" s="205" t="s">
        <v>244</v>
      </c>
      <c r="U5" s="206"/>
      <c r="V5" s="207"/>
      <c r="W5" s="205" t="s">
        <v>47</v>
      </c>
      <c r="X5" s="206"/>
      <c r="Y5" s="207"/>
      <c r="Z5" s="239" t="s">
        <v>245</v>
      </c>
      <c r="AA5" s="240"/>
      <c r="AB5" s="247"/>
      <c r="AC5" s="239" t="s">
        <v>246</v>
      </c>
      <c r="AD5" s="240"/>
      <c r="AE5" s="247"/>
    </row>
    <row r="6" spans="1:31" ht="18" customHeight="1">
      <c r="A6" s="79">
        <v>1</v>
      </c>
      <c r="B6" s="80">
        <v>2</v>
      </c>
      <c r="C6" s="275">
        <v>3</v>
      </c>
      <c r="D6" s="276"/>
      <c r="E6" s="276"/>
      <c r="F6" s="277"/>
      <c r="G6" s="275">
        <v>4</v>
      </c>
      <c r="H6" s="276"/>
      <c r="I6" s="276"/>
      <c r="J6" s="276"/>
      <c r="K6" s="276"/>
      <c r="L6" s="277"/>
      <c r="M6" s="275">
        <v>5</v>
      </c>
      <c r="N6" s="276"/>
      <c r="O6" s="276"/>
      <c r="P6" s="277"/>
      <c r="Q6" s="275">
        <v>6</v>
      </c>
      <c r="R6" s="276"/>
      <c r="S6" s="277"/>
      <c r="T6" s="275">
        <v>7</v>
      </c>
      <c r="U6" s="276"/>
      <c r="V6" s="277"/>
      <c r="W6" s="290">
        <v>8</v>
      </c>
      <c r="X6" s="291"/>
      <c r="Y6" s="292"/>
      <c r="Z6" s="290">
        <v>9</v>
      </c>
      <c r="AA6" s="291"/>
      <c r="AB6" s="292"/>
      <c r="AC6" s="290">
        <v>10</v>
      </c>
      <c r="AD6" s="291"/>
      <c r="AE6" s="292"/>
    </row>
    <row r="7" spans="1:31" ht="20.100000000000001" customHeight="1">
      <c r="A7" s="79"/>
      <c r="B7" s="80"/>
      <c r="C7" s="275"/>
      <c r="D7" s="276"/>
      <c r="E7" s="276"/>
      <c r="F7" s="277"/>
      <c r="G7" s="278"/>
      <c r="H7" s="279"/>
      <c r="I7" s="279"/>
      <c r="J7" s="279"/>
      <c r="K7" s="279"/>
      <c r="L7" s="280"/>
      <c r="M7" s="281">
        <f>SUM(Q7,T7,W7,Z7,AC7)</f>
        <v>0</v>
      </c>
      <c r="N7" s="282"/>
      <c r="O7" s="282"/>
      <c r="P7" s="283"/>
      <c r="Q7" s="281"/>
      <c r="R7" s="282"/>
      <c r="S7" s="283"/>
      <c r="T7" s="281"/>
      <c r="U7" s="282"/>
      <c r="V7" s="283"/>
      <c r="W7" s="281"/>
      <c r="X7" s="282"/>
      <c r="Y7" s="283"/>
      <c r="Z7" s="281"/>
      <c r="AA7" s="282"/>
      <c r="AB7" s="283"/>
      <c r="AC7" s="281"/>
      <c r="AD7" s="282"/>
      <c r="AE7" s="283"/>
    </row>
    <row r="8" spans="1:31" ht="20.100000000000001" customHeight="1">
      <c r="A8" s="79"/>
      <c r="B8" s="80"/>
      <c r="C8" s="275"/>
      <c r="D8" s="276"/>
      <c r="E8" s="276"/>
      <c r="F8" s="277"/>
      <c r="G8" s="278"/>
      <c r="H8" s="279"/>
      <c r="I8" s="279"/>
      <c r="J8" s="279"/>
      <c r="K8" s="279"/>
      <c r="L8" s="280"/>
      <c r="M8" s="281">
        <f>SUM(Q8,T8,W8,Z8,AC8)</f>
        <v>0</v>
      </c>
      <c r="N8" s="282"/>
      <c r="O8" s="282"/>
      <c r="P8" s="283"/>
      <c r="Q8" s="281"/>
      <c r="R8" s="282"/>
      <c r="S8" s="283"/>
      <c r="T8" s="281"/>
      <c r="U8" s="282"/>
      <c r="V8" s="283"/>
      <c r="W8" s="281"/>
      <c r="X8" s="282"/>
      <c r="Y8" s="283"/>
      <c r="Z8" s="281"/>
      <c r="AA8" s="282"/>
      <c r="AB8" s="283"/>
      <c r="AC8" s="281"/>
      <c r="AD8" s="282"/>
      <c r="AE8" s="283"/>
    </row>
    <row r="9" spans="1:31" ht="20.100000000000001" customHeight="1">
      <c r="A9" s="79"/>
      <c r="B9" s="80"/>
      <c r="C9" s="275"/>
      <c r="D9" s="276"/>
      <c r="E9" s="276"/>
      <c r="F9" s="277"/>
      <c r="G9" s="278"/>
      <c r="H9" s="279"/>
      <c r="I9" s="279"/>
      <c r="J9" s="279"/>
      <c r="K9" s="279"/>
      <c r="L9" s="280"/>
      <c r="M9" s="281">
        <f>SUM(Q9,T9,W9,Z9,AC9)</f>
        <v>0</v>
      </c>
      <c r="N9" s="282"/>
      <c r="O9" s="282"/>
      <c r="P9" s="283"/>
      <c r="Q9" s="281"/>
      <c r="R9" s="282"/>
      <c r="S9" s="283"/>
      <c r="T9" s="281"/>
      <c r="U9" s="282"/>
      <c r="V9" s="283"/>
      <c r="W9" s="281"/>
      <c r="X9" s="282"/>
      <c r="Y9" s="283"/>
      <c r="Z9" s="281"/>
      <c r="AA9" s="282"/>
      <c r="AB9" s="283"/>
      <c r="AC9" s="281"/>
      <c r="AD9" s="282"/>
      <c r="AE9" s="283"/>
    </row>
    <row r="10" spans="1:31" ht="20.100000000000001" customHeight="1">
      <c r="A10" s="79"/>
      <c r="B10" s="80"/>
      <c r="C10" s="275"/>
      <c r="D10" s="276"/>
      <c r="E10" s="276"/>
      <c r="F10" s="277"/>
      <c r="G10" s="278"/>
      <c r="H10" s="279"/>
      <c r="I10" s="279"/>
      <c r="J10" s="279"/>
      <c r="K10" s="279"/>
      <c r="L10" s="280"/>
      <c r="M10" s="281">
        <f>SUM(Q10,T10,W10,Z10,AC10)</f>
        <v>0</v>
      </c>
      <c r="N10" s="282"/>
      <c r="O10" s="282"/>
      <c r="P10" s="283"/>
      <c r="Q10" s="281"/>
      <c r="R10" s="282"/>
      <c r="S10" s="283"/>
      <c r="T10" s="281"/>
      <c r="U10" s="282"/>
      <c r="V10" s="283"/>
      <c r="W10" s="281"/>
      <c r="X10" s="282"/>
      <c r="Y10" s="283"/>
      <c r="Z10" s="281"/>
      <c r="AA10" s="282"/>
      <c r="AB10" s="283"/>
      <c r="AC10" s="281"/>
      <c r="AD10" s="282"/>
      <c r="AE10" s="283"/>
    </row>
    <row r="11" spans="1:31" ht="20.100000000000001" customHeight="1">
      <c r="A11" s="272" t="s">
        <v>64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4"/>
      <c r="M11" s="230">
        <f>SUM(M7:P10)</f>
        <v>0</v>
      </c>
      <c r="N11" s="252"/>
      <c r="O11" s="252"/>
      <c r="P11" s="231"/>
      <c r="Q11" s="230">
        <f>SUM(Q7:S10)</f>
        <v>0</v>
      </c>
      <c r="R11" s="252"/>
      <c r="S11" s="231"/>
      <c r="T11" s="230">
        <f>SUM(T7:V10)</f>
        <v>0</v>
      </c>
      <c r="U11" s="252"/>
      <c r="V11" s="231"/>
      <c r="W11" s="230">
        <f>SUM(W7:Y10)</f>
        <v>0</v>
      </c>
      <c r="X11" s="252"/>
      <c r="Y11" s="231"/>
      <c r="Z11" s="230">
        <f>SUM(Z7:AB10)</f>
        <v>0</v>
      </c>
      <c r="AA11" s="252"/>
      <c r="AB11" s="231"/>
      <c r="AC11" s="230">
        <f>SUM(AC7:AE10)</f>
        <v>0</v>
      </c>
      <c r="AD11" s="252"/>
      <c r="AE11" s="231"/>
    </row>
    <row r="12" spans="1:31" ht="18.75" customHeight="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2"/>
      <c r="N12" s="42"/>
      <c r="O12" s="42"/>
      <c r="P12" s="42"/>
      <c r="Q12" s="68"/>
      <c r="R12" s="68"/>
      <c r="S12" s="68"/>
      <c r="T12" s="68"/>
      <c r="U12" s="68"/>
      <c r="V12" s="68"/>
      <c r="W12" s="69"/>
      <c r="X12" s="69"/>
      <c r="Y12" s="69"/>
      <c r="Z12" s="69"/>
      <c r="AA12" s="69"/>
      <c r="AB12" s="69"/>
      <c r="AC12" s="69"/>
      <c r="AD12" s="69"/>
      <c r="AE12" s="69"/>
    </row>
    <row r="13" spans="1:31" s="48" customFormat="1" ht="18.75" customHeight="1">
      <c r="B13" s="48" t="s">
        <v>288</v>
      </c>
    </row>
    <row r="14" spans="1:31" s="48" customFormat="1" ht="18.75" customHeight="1"/>
    <row r="15" spans="1:31" ht="18.75" customHeight="1">
      <c r="A15" s="219" t="s">
        <v>59</v>
      </c>
      <c r="B15" s="219" t="s">
        <v>247</v>
      </c>
      <c r="C15" s="204" t="s">
        <v>240</v>
      </c>
      <c r="D15" s="204"/>
      <c r="E15" s="204"/>
      <c r="F15" s="204"/>
      <c r="G15" s="204" t="s">
        <v>401</v>
      </c>
      <c r="H15" s="204"/>
      <c r="I15" s="204"/>
      <c r="J15" s="204"/>
      <c r="K15" s="204"/>
      <c r="L15" s="204"/>
      <c r="M15" s="204"/>
      <c r="N15" s="204"/>
      <c r="O15" s="204"/>
      <c r="P15" s="204"/>
      <c r="Q15" s="204" t="s">
        <v>248</v>
      </c>
      <c r="R15" s="204"/>
      <c r="S15" s="204"/>
      <c r="T15" s="204"/>
      <c r="U15" s="204"/>
      <c r="V15" s="203" t="s">
        <v>249</v>
      </c>
      <c r="W15" s="203"/>
      <c r="X15" s="203"/>
      <c r="Y15" s="203"/>
      <c r="Z15" s="203"/>
      <c r="AA15" s="203"/>
      <c r="AB15" s="203"/>
      <c r="AC15" s="203"/>
      <c r="AD15" s="203"/>
      <c r="AE15" s="203"/>
    </row>
    <row r="16" spans="1:31" ht="18.75" customHeight="1">
      <c r="A16" s="219"/>
      <c r="B16" s="219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3" t="s">
        <v>250</v>
      </c>
      <c r="W16" s="203"/>
      <c r="X16" s="203" t="s">
        <v>116</v>
      </c>
      <c r="Y16" s="203"/>
      <c r="Z16" s="203"/>
      <c r="AA16" s="203"/>
      <c r="AB16" s="203"/>
      <c r="AC16" s="203"/>
      <c r="AD16" s="203"/>
      <c r="AE16" s="203"/>
    </row>
    <row r="17" spans="1:31" ht="18.75" customHeight="1">
      <c r="A17" s="219"/>
      <c r="B17" s="219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3"/>
      <c r="W17" s="203"/>
      <c r="X17" s="203" t="s">
        <v>91</v>
      </c>
      <c r="Y17" s="203"/>
      <c r="Z17" s="203" t="s">
        <v>92</v>
      </c>
      <c r="AA17" s="203"/>
      <c r="AB17" s="203" t="s">
        <v>90</v>
      </c>
      <c r="AC17" s="203"/>
      <c r="AD17" s="203" t="s">
        <v>84</v>
      </c>
      <c r="AE17" s="203"/>
    </row>
    <row r="18" spans="1:31" ht="18" customHeight="1">
      <c r="A18" s="79">
        <v>1</v>
      </c>
      <c r="B18" s="79">
        <v>2</v>
      </c>
      <c r="C18" s="271">
        <v>3</v>
      </c>
      <c r="D18" s="271"/>
      <c r="E18" s="271"/>
      <c r="F18" s="271"/>
      <c r="G18" s="271">
        <v>4</v>
      </c>
      <c r="H18" s="271"/>
      <c r="I18" s="271"/>
      <c r="J18" s="271"/>
      <c r="K18" s="271"/>
      <c r="L18" s="271"/>
      <c r="M18" s="271"/>
      <c r="N18" s="271"/>
      <c r="O18" s="271"/>
      <c r="P18" s="271"/>
      <c r="Q18" s="271">
        <v>5</v>
      </c>
      <c r="R18" s="271"/>
      <c r="S18" s="271"/>
      <c r="T18" s="271"/>
      <c r="U18" s="271"/>
      <c r="V18" s="271">
        <v>6</v>
      </c>
      <c r="W18" s="271"/>
      <c r="X18" s="293">
        <v>7</v>
      </c>
      <c r="Y18" s="293"/>
      <c r="Z18" s="293">
        <v>8</v>
      </c>
      <c r="AA18" s="293"/>
      <c r="AB18" s="293">
        <v>9</v>
      </c>
      <c r="AC18" s="293"/>
      <c r="AD18" s="293">
        <v>10</v>
      </c>
      <c r="AE18" s="293"/>
    </row>
    <row r="19" spans="1:31" ht="20.100000000000001" customHeight="1">
      <c r="A19" s="131"/>
      <c r="B19" s="123"/>
      <c r="C19" s="267"/>
      <c r="D19" s="267"/>
      <c r="E19" s="267"/>
      <c r="F19" s="267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9"/>
      <c r="R19" s="269"/>
      <c r="S19" s="269"/>
      <c r="T19" s="269"/>
      <c r="U19" s="269"/>
      <c r="V19" s="270">
        <f>SUM(X19,Z19,AB19,AD19)</f>
        <v>0</v>
      </c>
      <c r="W19" s="270"/>
      <c r="X19" s="270"/>
      <c r="Y19" s="270"/>
      <c r="Z19" s="270"/>
      <c r="AA19" s="270"/>
      <c r="AB19" s="270"/>
      <c r="AC19" s="270"/>
      <c r="AD19" s="270"/>
      <c r="AE19" s="270"/>
    </row>
    <row r="20" spans="1:31" ht="20.100000000000001" customHeight="1">
      <c r="A20" s="131"/>
      <c r="B20" s="123"/>
      <c r="C20" s="267"/>
      <c r="D20" s="267"/>
      <c r="E20" s="267"/>
      <c r="F20" s="267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9"/>
      <c r="R20" s="269"/>
      <c r="S20" s="269"/>
      <c r="T20" s="269"/>
      <c r="U20" s="269"/>
      <c r="V20" s="270">
        <f>SUM(X20,Z20,AB20,AD20)</f>
        <v>0</v>
      </c>
      <c r="W20" s="270"/>
      <c r="X20" s="270"/>
      <c r="Y20" s="270"/>
      <c r="Z20" s="270"/>
      <c r="AA20" s="270"/>
      <c r="AB20" s="270"/>
      <c r="AC20" s="270"/>
      <c r="AD20" s="270"/>
      <c r="AE20" s="270"/>
    </row>
    <row r="21" spans="1:31" ht="20.100000000000001" customHeight="1">
      <c r="A21" s="131"/>
      <c r="B21" s="123"/>
      <c r="C21" s="267"/>
      <c r="D21" s="267"/>
      <c r="E21" s="267"/>
      <c r="F21" s="267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9"/>
      <c r="R21" s="269"/>
      <c r="S21" s="269"/>
      <c r="T21" s="269"/>
      <c r="U21" s="269"/>
      <c r="V21" s="270">
        <f>SUM(X21,Z21,AB21,AD21)</f>
        <v>0</v>
      </c>
      <c r="W21" s="270"/>
      <c r="X21" s="270"/>
      <c r="Y21" s="270"/>
      <c r="Z21" s="270"/>
      <c r="AA21" s="270"/>
      <c r="AB21" s="270"/>
      <c r="AC21" s="270"/>
      <c r="AD21" s="270"/>
      <c r="AE21" s="270"/>
    </row>
    <row r="22" spans="1:31" ht="20.100000000000001" customHeight="1">
      <c r="A22" s="131"/>
      <c r="B22" s="123"/>
      <c r="C22" s="267"/>
      <c r="D22" s="267"/>
      <c r="E22" s="267"/>
      <c r="F22" s="267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9"/>
      <c r="R22" s="269"/>
      <c r="S22" s="269"/>
      <c r="T22" s="269"/>
      <c r="U22" s="269"/>
      <c r="V22" s="270">
        <f>SUM(X22,Z22,AB22,AD22)</f>
        <v>0</v>
      </c>
      <c r="W22" s="270"/>
      <c r="X22" s="270"/>
      <c r="Y22" s="270"/>
      <c r="Z22" s="270"/>
      <c r="AA22" s="270"/>
      <c r="AB22" s="270"/>
      <c r="AC22" s="270"/>
      <c r="AD22" s="270"/>
      <c r="AE22" s="270"/>
    </row>
    <row r="23" spans="1:31" ht="20.100000000000001" customHeight="1">
      <c r="A23" s="219" t="s">
        <v>64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50">
        <f>SUM(V19:W22)</f>
        <v>0</v>
      </c>
      <c r="W23" s="250"/>
      <c r="X23" s="250">
        <f>SUM(X19:Y22)</f>
        <v>0</v>
      </c>
      <c r="Y23" s="250"/>
      <c r="Z23" s="250">
        <f>SUM(Z19:AA22)</f>
        <v>0</v>
      </c>
      <c r="AA23" s="250"/>
      <c r="AB23" s="250">
        <f>SUM(AB19:AC22)</f>
        <v>0</v>
      </c>
      <c r="AC23" s="250"/>
      <c r="AD23" s="250">
        <f>SUM(AD19:AE22)</f>
        <v>0</v>
      </c>
      <c r="AE23" s="250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Q24" s="35"/>
      <c r="R24" s="35"/>
      <c r="S24" s="35"/>
      <c r="T24" s="35"/>
      <c r="U24" s="35"/>
      <c r="AE24" s="35"/>
    </row>
    <row r="25" spans="1:3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Q25" s="35"/>
      <c r="R25" s="35"/>
      <c r="S25" s="35"/>
      <c r="T25" s="35"/>
      <c r="U25" s="35"/>
      <c r="AE25" s="35"/>
    </row>
    <row r="26" spans="1:31" s="48" customFormat="1" ht="18.75" customHeight="1">
      <c r="B26" s="48" t="s">
        <v>264</v>
      </c>
    </row>
    <row r="27" spans="1:31">
      <c r="A27" s="30"/>
      <c r="B27" s="30"/>
      <c r="C27" s="30"/>
      <c r="D27" s="30"/>
      <c r="E27" s="30"/>
      <c r="F27" s="30"/>
      <c r="G27" s="30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30"/>
      <c r="AA27" s="101" t="s">
        <v>285</v>
      </c>
    </row>
    <row r="28" spans="1:31" ht="30" customHeight="1">
      <c r="A28" s="204" t="s">
        <v>59</v>
      </c>
      <c r="B28" s="204" t="s">
        <v>289</v>
      </c>
      <c r="C28" s="204"/>
      <c r="D28" s="204"/>
      <c r="E28" s="204"/>
      <c r="F28" s="204"/>
      <c r="G28" s="204" t="s">
        <v>63</v>
      </c>
      <c r="H28" s="204"/>
      <c r="I28" s="204"/>
      <c r="J28" s="204"/>
      <c r="K28" s="204"/>
      <c r="L28" s="204" t="s">
        <v>107</v>
      </c>
      <c r="M28" s="204"/>
      <c r="N28" s="204"/>
      <c r="O28" s="204"/>
      <c r="P28" s="204"/>
      <c r="Q28" s="204" t="s">
        <v>356</v>
      </c>
      <c r="R28" s="204"/>
      <c r="S28" s="204"/>
      <c r="T28" s="204"/>
      <c r="U28" s="204"/>
      <c r="V28" s="204" t="s">
        <v>156</v>
      </c>
      <c r="W28" s="204"/>
      <c r="X28" s="204"/>
      <c r="Y28" s="204"/>
      <c r="Z28" s="204"/>
      <c r="AA28" s="204" t="s">
        <v>64</v>
      </c>
      <c r="AB28" s="204"/>
      <c r="AC28" s="204"/>
      <c r="AD28" s="204"/>
      <c r="AE28" s="204"/>
    </row>
    <row r="29" spans="1:31" ht="30" customHeight="1">
      <c r="A29" s="204"/>
      <c r="B29" s="204"/>
      <c r="C29" s="204"/>
      <c r="D29" s="204"/>
      <c r="E29" s="204"/>
      <c r="F29" s="204"/>
      <c r="G29" s="204" t="s">
        <v>97</v>
      </c>
      <c r="H29" s="204" t="s">
        <v>116</v>
      </c>
      <c r="I29" s="204"/>
      <c r="J29" s="204"/>
      <c r="K29" s="204"/>
      <c r="L29" s="204" t="s">
        <v>97</v>
      </c>
      <c r="M29" s="204" t="s">
        <v>116</v>
      </c>
      <c r="N29" s="204"/>
      <c r="O29" s="204"/>
      <c r="P29" s="204"/>
      <c r="Q29" s="204" t="s">
        <v>97</v>
      </c>
      <c r="R29" s="204" t="s">
        <v>116</v>
      </c>
      <c r="S29" s="204"/>
      <c r="T29" s="204"/>
      <c r="U29" s="204"/>
      <c r="V29" s="204" t="s">
        <v>97</v>
      </c>
      <c r="W29" s="204" t="s">
        <v>116</v>
      </c>
      <c r="X29" s="204"/>
      <c r="Y29" s="204"/>
      <c r="Z29" s="204"/>
      <c r="AA29" s="204" t="s">
        <v>97</v>
      </c>
      <c r="AB29" s="204" t="s">
        <v>116</v>
      </c>
      <c r="AC29" s="204"/>
      <c r="AD29" s="204"/>
      <c r="AE29" s="204"/>
    </row>
    <row r="30" spans="1:31" ht="39.9" customHeight="1">
      <c r="A30" s="204"/>
      <c r="B30" s="204"/>
      <c r="C30" s="204"/>
      <c r="D30" s="204"/>
      <c r="E30" s="204"/>
      <c r="F30" s="204"/>
      <c r="G30" s="204"/>
      <c r="H30" s="8" t="s">
        <v>91</v>
      </c>
      <c r="I30" s="8" t="s">
        <v>92</v>
      </c>
      <c r="J30" s="8" t="s">
        <v>90</v>
      </c>
      <c r="K30" s="8" t="s">
        <v>84</v>
      </c>
      <c r="L30" s="204"/>
      <c r="M30" s="8" t="s">
        <v>91</v>
      </c>
      <c r="N30" s="8" t="s">
        <v>92</v>
      </c>
      <c r="O30" s="8" t="s">
        <v>90</v>
      </c>
      <c r="P30" s="8" t="s">
        <v>84</v>
      </c>
      <c r="Q30" s="204"/>
      <c r="R30" s="8" t="s">
        <v>91</v>
      </c>
      <c r="S30" s="8" t="s">
        <v>92</v>
      </c>
      <c r="T30" s="8" t="s">
        <v>90</v>
      </c>
      <c r="U30" s="8" t="s">
        <v>84</v>
      </c>
      <c r="V30" s="204"/>
      <c r="W30" s="8" t="s">
        <v>91</v>
      </c>
      <c r="X30" s="8" t="s">
        <v>92</v>
      </c>
      <c r="Y30" s="8" t="s">
        <v>90</v>
      </c>
      <c r="Z30" s="8" t="s">
        <v>84</v>
      </c>
      <c r="AA30" s="204"/>
      <c r="AB30" s="8" t="s">
        <v>91</v>
      </c>
      <c r="AC30" s="8" t="s">
        <v>92</v>
      </c>
      <c r="AD30" s="8" t="s">
        <v>90</v>
      </c>
      <c r="AE30" s="8" t="s">
        <v>84</v>
      </c>
    </row>
    <row r="31" spans="1:31" ht="18" customHeight="1">
      <c r="A31" s="8">
        <v>1</v>
      </c>
      <c r="B31" s="204">
        <v>2</v>
      </c>
      <c r="C31" s="204"/>
      <c r="D31" s="204"/>
      <c r="E31" s="204"/>
      <c r="F31" s="204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20.100000000000001" customHeight="1">
      <c r="A32" s="127"/>
      <c r="B32" s="245" t="s">
        <v>1</v>
      </c>
      <c r="C32" s="245"/>
      <c r="D32" s="245"/>
      <c r="E32" s="245"/>
      <c r="F32" s="245"/>
      <c r="G32" s="143">
        <f>SUM(H32,I32,J32,K32)</f>
        <v>0</v>
      </c>
      <c r="H32" s="143"/>
      <c r="I32" s="143"/>
      <c r="J32" s="143"/>
      <c r="K32" s="143"/>
      <c r="L32" s="143">
        <f>SUM(M32,N32,O32,P32)</f>
        <v>0</v>
      </c>
      <c r="M32" s="143"/>
      <c r="N32" s="143"/>
      <c r="O32" s="143"/>
      <c r="P32" s="143"/>
      <c r="Q32" s="143">
        <f>SUM(R32,S32,T32,U32)</f>
        <v>0</v>
      </c>
      <c r="R32" s="143"/>
      <c r="S32" s="143"/>
      <c r="T32" s="143"/>
      <c r="U32" s="143"/>
      <c r="V32" s="143">
        <f>SUM(W32,X32,Y32,Z32)</f>
        <v>0</v>
      </c>
      <c r="W32" s="143"/>
      <c r="X32" s="143"/>
      <c r="Y32" s="143"/>
      <c r="Z32" s="143"/>
      <c r="AA32" s="143">
        <f>SUM(AB32,AC32,AD32,AE32)</f>
        <v>0</v>
      </c>
      <c r="AB32" s="143">
        <f t="shared" ref="AB32:AE35" si="0">SUM(H32,M32,R32,W32)</f>
        <v>0</v>
      </c>
      <c r="AC32" s="143">
        <f t="shared" si="0"/>
        <v>0</v>
      </c>
      <c r="AD32" s="143">
        <f t="shared" si="0"/>
        <v>0</v>
      </c>
      <c r="AE32" s="143">
        <f t="shared" si="0"/>
        <v>0</v>
      </c>
    </row>
    <row r="33" spans="1:31" ht="20.100000000000001" customHeight="1">
      <c r="A33" s="127"/>
      <c r="B33" s="245" t="s">
        <v>2</v>
      </c>
      <c r="C33" s="245"/>
      <c r="D33" s="245"/>
      <c r="E33" s="245"/>
      <c r="F33" s="245"/>
      <c r="G33" s="143">
        <f>SUM(H33,I33,J33,K33)</f>
        <v>0</v>
      </c>
      <c r="H33" s="143"/>
      <c r="I33" s="143"/>
      <c r="J33" s="143"/>
      <c r="K33" s="143"/>
      <c r="L33" s="143">
        <f>SUM(M33,N33,O33,P33)</f>
        <v>0</v>
      </c>
      <c r="M33" s="143"/>
      <c r="N33" s="143"/>
      <c r="O33" s="143"/>
      <c r="P33" s="143"/>
      <c r="Q33" s="143">
        <f>SUM(R33,S33,T33,U33)</f>
        <v>0</v>
      </c>
      <c r="R33" s="143"/>
      <c r="S33" s="143"/>
      <c r="T33" s="143"/>
      <c r="U33" s="143"/>
      <c r="V33" s="143">
        <f>SUM(W33,X33,Y33,Z33)</f>
        <v>0</v>
      </c>
      <c r="W33" s="143"/>
      <c r="X33" s="143"/>
      <c r="Y33" s="143"/>
      <c r="Z33" s="143"/>
      <c r="AA33" s="143">
        <f>SUM(AB33,AC33,AD33,AE33)</f>
        <v>0</v>
      </c>
      <c r="AB33" s="143">
        <f t="shared" si="0"/>
        <v>0</v>
      </c>
      <c r="AC33" s="143">
        <f t="shared" si="0"/>
        <v>0</v>
      </c>
      <c r="AD33" s="143">
        <f t="shared" si="0"/>
        <v>0</v>
      </c>
      <c r="AE33" s="143">
        <f t="shared" si="0"/>
        <v>0</v>
      </c>
    </row>
    <row r="34" spans="1:31" ht="20.100000000000001" customHeight="1">
      <c r="A34" s="127"/>
      <c r="B34" s="245" t="s">
        <v>34</v>
      </c>
      <c r="C34" s="245"/>
      <c r="D34" s="245"/>
      <c r="E34" s="245"/>
      <c r="F34" s="245"/>
      <c r="G34" s="143">
        <f>SUM(H34,I34,J34,K34)</f>
        <v>0</v>
      </c>
      <c r="H34" s="143"/>
      <c r="I34" s="143"/>
      <c r="J34" s="143"/>
      <c r="K34" s="143"/>
      <c r="L34" s="143">
        <f>SUM(M34,N34,O34,P34)</f>
        <v>0</v>
      </c>
      <c r="M34" s="143"/>
      <c r="N34" s="143"/>
      <c r="O34" s="143"/>
      <c r="P34" s="143"/>
      <c r="Q34" s="143">
        <f>SUM(R34,S34,T34,U34)</f>
        <v>0</v>
      </c>
      <c r="R34" s="143"/>
      <c r="S34" s="143"/>
      <c r="T34" s="143"/>
      <c r="U34" s="143"/>
      <c r="V34" s="143">
        <f>SUM(W34,X34,Y34,Z34)</f>
        <v>0</v>
      </c>
      <c r="W34" s="143"/>
      <c r="X34" s="143"/>
      <c r="Y34" s="143"/>
      <c r="Z34" s="143"/>
      <c r="AA34" s="143">
        <f>SUM(AB34,AC34,AD34,AE34)</f>
        <v>0</v>
      </c>
      <c r="AB34" s="143">
        <f t="shared" si="0"/>
        <v>0</v>
      </c>
      <c r="AC34" s="143">
        <f t="shared" si="0"/>
        <v>0</v>
      </c>
      <c r="AD34" s="143">
        <f t="shared" si="0"/>
        <v>0</v>
      </c>
      <c r="AE34" s="143">
        <f t="shared" si="0"/>
        <v>0</v>
      </c>
    </row>
    <row r="35" spans="1:31" ht="20.100000000000001" customHeight="1">
      <c r="A35" s="127"/>
      <c r="B35" s="245" t="s">
        <v>3</v>
      </c>
      <c r="C35" s="245"/>
      <c r="D35" s="245"/>
      <c r="E35" s="245"/>
      <c r="F35" s="245"/>
      <c r="G35" s="143">
        <f>SUM(H35,I35,J35,K35)</f>
        <v>0</v>
      </c>
      <c r="H35" s="143"/>
      <c r="I35" s="143"/>
      <c r="J35" s="143"/>
      <c r="K35" s="143"/>
      <c r="L35" s="143">
        <f>SUM(M35,N35,O35,P35)</f>
        <v>0</v>
      </c>
      <c r="M35" s="143"/>
      <c r="N35" s="143"/>
      <c r="O35" s="143"/>
      <c r="P35" s="143"/>
      <c r="Q35" s="143">
        <f>SUM(R35,S35,T35,U35)</f>
        <v>0</v>
      </c>
      <c r="R35" s="143"/>
      <c r="S35" s="143"/>
      <c r="T35" s="143"/>
      <c r="U35" s="143"/>
      <c r="V35" s="143">
        <f>SUM(W35,X35,Y35,Z35)</f>
        <v>0</v>
      </c>
      <c r="W35" s="143"/>
      <c r="X35" s="143"/>
      <c r="Y35" s="143"/>
      <c r="Z35" s="143"/>
      <c r="AA35" s="143">
        <f>SUM(AB35,AC35,AD35,AE35)</f>
        <v>0</v>
      </c>
      <c r="AB35" s="143">
        <f t="shared" si="0"/>
        <v>0</v>
      </c>
      <c r="AC35" s="143">
        <f t="shared" si="0"/>
        <v>0</v>
      </c>
      <c r="AD35" s="143">
        <f t="shared" si="0"/>
        <v>0</v>
      </c>
      <c r="AE35" s="143">
        <f t="shared" si="0"/>
        <v>0</v>
      </c>
    </row>
    <row r="36" spans="1:31" ht="20.100000000000001" customHeight="1">
      <c r="A36" s="127"/>
      <c r="B36" s="244" t="s">
        <v>79</v>
      </c>
      <c r="C36" s="244"/>
      <c r="D36" s="244"/>
      <c r="E36" s="244"/>
      <c r="F36" s="246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</row>
    <row r="37" spans="1:31" ht="20.100000000000001" customHeight="1">
      <c r="A37" s="294" t="s">
        <v>64</v>
      </c>
      <c r="B37" s="295"/>
      <c r="C37" s="295"/>
      <c r="D37" s="295"/>
      <c r="E37" s="295"/>
      <c r="F37" s="296"/>
      <c r="G37" s="143">
        <f>SUM(G32:G36)</f>
        <v>0</v>
      </c>
      <c r="H37" s="143">
        <f t="shared" ref="H37:AE37" si="1">SUM(H32:H36)</f>
        <v>0</v>
      </c>
      <c r="I37" s="143">
        <f t="shared" si="1"/>
        <v>0</v>
      </c>
      <c r="J37" s="143">
        <f t="shared" si="1"/>
        <v>0</v>
      </c>
      <c r="K37" s="143">
        <f t="shared" si="1"/>
        <v>0</v>
      </c>
      <c r="L37" s="143">
        <f t="shared" si="1"/>
        <v>0</v>
      </c>
      <c r="M37" s="143">
        <f t="shared" si="1"/>
        <v>0</v>
      </c>
      <c r="N37" s="143">
        <f t="shared" si="1"/>
        <v>0</v>
      </c>
      <c r="O37" s="143">
        <f t="shared" si="1"/>
        <v>0</v>
      </c>
      <c r="P37" s="143">
        <f t="shared" si="1"/>
        <v>0</v>
      </c>
      <c r="Q37" s="143">
        <f t="shared" si="1"/>
        <v>0</v>
      </c>
      <c r="R37" s="143">
        <f t="shared" si="1"/>
        <v>0</v>
      </c>
      <c r="S37" s="143">
        <f t="shared" si="1"/>
        <v>0</v>
      </c>
      <c r="T37" s="143">
        <f t="shared" si="1"/>
        <v>0</v>
      </c>
      <c r="U37" s="143">
        <f t="shared" si="1"/>
        <v>0</v>
      </c>
      <c r="V37" s="143">
        <f t="shared" si="1"/>
        <v>0</v>
      </c>
      <c r="W37" s="143">
        <f t="shared" si="1"/>
        <v>0</v>
      </c>
      <c r="X37" s="143">
        <f t="shared" si="1"/>
        <v>0</v>
      </c>
      <c r="Y37" s="143">
        <f t="shared" si="1"/>
        <v>0</v>
      </c>
      <c r="Z37" s="143">
        <f t="shared" si="1"/>
        <v>0</v>
      </c>
      <c r="AA37" s="143">
        <f t="shared" si="1"/>
        <v>0</v>
      </c>
      <c r="AB37" s="143">
        <f t="shared" si="1"/>
        <v>0</v>
      </c>
      <c r="AC37" s="143">
        <f t="shared" si="1"/>
        <v>0</v>
      </c>
      <c r="AD37" s="143">
        <f t="shared" si="1"/>
        <v>0</v>
      </c>
      <c r="AE37" s="143">
        <f t="shared" si="1"/>
        <v>0</v>
      </c>
    </row>
    <row r="38" spans="1:31" ht="20.100000000000001" customHeight="1">
      <c r="A38" s="256" t="s">
        <v>65</v>
      </c>
      <c r="B38" s="181"/>
      <c r="C38" s="181"/>
      <c r="D38" s="181"/>
      <c r="E38" s="181"/>
      <c r="F38" s="257"/>
      <c r="G38" s="135" t="e">
        <f>G37/AA37*100</f>
        <v>#DIV/0!</v>
      </c>
      <c r="H38" s="135"/>
      <c r="I38" s="135"/>
      <c r="J38" s="135"/>
      <c r="K38" s="135"/>
      <c r="L38" s="135" t="e">
        <f>L37/AA37*100</f>
        <v>#DIV/0!</v>
      </c>
      <c r="M38" s="135"/>
      <c r="N38" s="135"/>
      <c r="O38" s="135"/>
      <c r="P38" s="135"/>
      <c r="Q38" s="135" t="e">
        <f>Q37/AA37*100</f>
        <v>#DIV/0!</v>
      </c>
      <c r="R38" s="135"/>
      <c r="S38" s="135"/>
      <c r="T38" s="135"/>
      <c r="U38" s="135"/>
      <c r="V38" s="135" t="e">
        <f>V37/AA37*100</f>
        <v>#DIV/0!</v>
      </c>
      <c r="W38" s="136"/>
      <c r="X38" s="136"/>
      <c r="Y38" s="136"/>
      <c r="Z38" s="136"/>
      <c r="AA38" s="135" t="e">
        <f>AA37/AF37*100</f>
        <v>#DIV/0!</v>
      </c>
      <c r="AB38" s="136"/>
      <c r="AC38" s="136"/>
      <c r="AD38" s="136"/>
      <c r="AE38" s="136"/>
    </row>
    <row r="39" spans="1:31" ht="20.100000000000001" customHeight="1">
      <c r="A39" s="66"/>
      <c r="B39" s="6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66"/>
      <c r="T39" s="66"/>
      <c r="U39" s="66"/>
      <c r="V39" s="66"/>
      <c r="W39" s="126"/>
      <c r="X39" s="66"/>
      <c r="Y39" s="66"/>
      <c r="Z39" s="66"/>
      <c r="AA39" s="66"/>
    </row>
    <row r="40" spans="1:31" ht="20.100000000000001" customHeight="1">
      <c r="A40" s="20"/>
      <c r="B40" s="20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</row>
    <row r="41" spans="1:31" s="48" customFormat="1" ht="20.100000000000001" customHeight="1">
      <c r="B41" s="48" t="s">
        <v>290</v>
      </c>
    </row>
    <row r="42" spans="1:31" s="102" customFormat="1" ht="20.100000000000001" customHeight="1">
      <c r="A42" s="2"/>
      <c r="B42" s="2"/>
      <c r="C42" s="2"/>
      <c r="D42" s="2"/>
      <c r="E42" s="2"/>
      <c r="F42" s="2"/>
      <c r="G42" s="2"/>
      <c r="H42" s="2"/>
      <c r="I42" s="2"/>
      <c r="K42" s="2"/>
      <c r="AD42" s="101" t="s">
        <v>285</v>
      </c>
    </row>
    <row r="43" spans="1:31" s="103" customFormat="1" ht="34.5" customHeight="1">
      <c r="A43" s="203" t="s">
        <v>256</v>
      </c>
      <c r="B43" s="204" t="s">
        <v>355</v>
      </c>
      <c r="C43" s="204" t="s">
        <v>388</v>
      </c>
      <c r="D43" s="204"/>
      <c r="E43" s="204" t="s">
        <v>257</v>
      </c>
      <c r="F43" s="204"/>
      <c r="G43" s="204" t="s">
        <v>258</v>
      </c>
      <c r="H43" s="204"/>
      <c r="I43" s="204" t="s">
        <v>344</v>
      </c>
      <c r="J43" s="204"/>
      <c r="K43" s="204" t="s">
        <v>170</v>
      </c>
      <c r="L43" s="204"/>
      <c r="M43" s="204"/>
      <c r="N43" s="204"/>
      <c r="O43" s="204"/>
      <c r="P43" s="204"/>
      <c r="Q43" s="204"/>
      <c r="R43" s="204"/>
      <c r="S43" s="204"/>
      <c r="T43" s="204"/>
      <c r="U43" s="204" t="s">
        <v>389</v>
      </c>
      <c r="V43" s="204"/>
      <c r="W43" s="204"/>
      <c r="X43" s="204"/>
      <c r="Y43" s="204"/>
      <c r="Z43" s="204" t="s">
        <v>348</v>
      </c>
      <c r="AA43" s="204"/>
      <c r="AB43" s="204"/>
      <c r="AC43" s="204"/>
      <c r="AD43" s="204"/>
      <c r="AE43" s="204"/>
    </row>
    <row r="44" spans="1:31" s="103" customFormat="1" ht="52.5" customHeight="1">
      <c r="A44" s="203"/>
      <c r="B44" s="204"/>
      <c r="C44" s="204"/>
      <c r="D44" s="204"/>
      <c r="E44" s="204"/>
      <c r="F44" s="204"/>
      <c r="G44" s="204"/>
      <c r="H44" s="204"/>
      <c r="I44" s="204"/>
      <c r="J44" s="204"/>
      <c r="K44" s="204" t="s">
        <v>402</v>
      </c>
      <c r="L44" s="204"/>
      <c r="M44" s="204" t="s">
        <v>403</v>
      </c>
      <c r="N44" s="204"/>
      <c r="O44" s="204" t="s">
        <v>387</v>
      </c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</row>
    <row r="45" spans="1:31" s="104" customFormat="1" ht="82.5" customHeight="1">
      <c r="A45" s="203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 t="s">
        <v>345</v>
      </c>
      <c r="P45" s="204"/>
      <c r="Q45" s="204" t="s">
        <v>346</v>
      </c>
      <c r="R45" s="204"/>
      <c r="S45" s="204" t="s">
        <v>347</v>
      </c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</row>
    <row r="46" spans="1:31" s="103" customFormat="1" ht="18" customHeight="1">
      <c r="A46" s="7">
        <v>1</v>
      </c>
      <c r="B46" s="8">
        <v>2</v>
      </c>
      <c r="C46" s="204">
        <v>3</v>
      </c>
      <c r="D46" s="204"/>
      <c r="E46" s="204">
        <v>4</v>
      </c>
      <c r="F46" s="204"/>
      <c r="G46" s="204">
        <v>5</v>
      </c>
      <c r="H46" s="204"/>
      <c r="I46" s="204">
        <v>6</v>
      </c>
      <c r="J46" s="204"/>
      <c r="K46" s="205">
        <v>7</v>
      </c>
      <c r="L46" s="207"/>
      <c r="M46" s="205">
        <v>8</v>
      </c>
      <c r="N46" s="207"/>
      <c r="O46" s="204">
        <v>9</v>
      </c>
      <c r="P46" s="204"/>
      <c r="Q46" s="203">
        <v>10</v>
      </c>
      <c r="R46" s="203"/>
      <c r="S46" s="204">
        <v>11</v>
      </c>
      <c r="T46" s="204"/>
      <c r="U46" s="204">
        <v>12</v>
      </c>
      <c r="V46" s="204"/>
      <c r="W46" s="204"/>
      <c r="X46" s="204"/>
      <c r="Y46" s="204"/>
      <c r="Z46" s="204">
        <v>13</v>
      </c>
      <c r="AA46" s="204"/>
      <c r="AB46" s="204"/>
      <c r="AC46" s="204"/>
      <c r="AD46" s="204"/>
      <c r="AE46" s="204"/>
    </row>
    <row r="47" spans="1:31" s="103" customFormat="1" ht="20.100000000000001" customHeight="1">
      <c r="A47" s="127"/>
      <c r="B47" s="130"/>
      <c r="C47" s="248"/>
      <c r="D47" s="248"/>
      <c r="E47" s="250"/>
      <c r="F47" s="250"/>
      <c r="G47" s="250"/>
      <c r="H47" s="250"/>
      <c r="I47" s="250"/>
      <c r="J47" s="250"/>
      <c r="K47" s="230"/>
      <c r="L47" s="231"/>
      <c r="M47" s="230">
        <f t="shared" ref="M47:M53" si="2">SUM(O47,Q47,S47)</f>
        <v>0</v>
      </c>
      <c r="N47" s="231"/>
      <c r="O47" s="250"/>
      <c r="P47" s="250"/>
      <c r="Q47" s="250"/>
      <c r="R47" s="250"/>
      <c r="S47" s="250"/>
      <c r="T47" s="250"/>
      <c r="U47" s="245"/>
      <c r="V47" s="245"/>
      <c r="W47" s="245"/>
      <c r="X47" s="245"/>
      <c r="Y47" s="245"/>
      <c r="Z47" s="264"/>
      <c r="AA47" s="264"/>
      <c r="AB47" s="264"/>
      <c r="AC47" s="264"/>
      <c r="AD47" s="264"/>
      <c r="AE47" s="264"/>
    </row>
    <row r="48" spans="1:31" s="103" customFormat="1" ht="20.100000000000001" customHeight="1">
      <c r="A48" s="127"/>
      <c r="B48" s="130"/>
      <c r="C48" s="248"/>
      <c r="D48" s="248"/>
      <c r="E48" s="250"/>
      <c r="F48" s="250"/>
      <c r="G48" s="250"/>
      <c r="H48" s="250"/>
      <c r="I48" s="250"/>
      <c r="J48" s="250"/>
      <c r="K48" s="230"/>
      <c r="L48" s="231"/>
      <c r="M48" s="230">
        <f t="shared" si="2"/>
        <v>0</v>
      </c>
      <c r="N48" s="231"/>
      <c r="O48" s="250"/>
      <c r="P48" s="250"/>
      <c r="Q48" s="250"/>
      <c r="R48" s="250"/>
      <c r="S48" s="250"/>
      <c r="T48" s="250"/>
      <c r="U48" s="245"/>
      <c r="V48" s="245"/>
      <c r="W48" s="245"/>
      <c r="X48" s="245"/>
      <c r="Y48" s="245"/>
      <c r="Z48" s="264"/>
      <c r="AA48" s="264"/>
      <c r="AB48" s="264"/>
      <c r="AC48" s="264"/>
      <c r="AD48" s="264"/>
      <c r="AE48" s="264"/>
    </row>
    <row r="49" spans="1:31" s="103" customFormat="1" ht="20.100000000000001" customHeight="1">
      <c r="A49" s="127"/>
      <c r="B49" s="130"/>
      <c r="C49" s="248"/>
      <c r="D49" s="248"/>
      <c r="E49" s="250"/>
      <c r="F49" s="250"/>
      <c r="G49" s="250"/>
      <c r="H49" s="250"/>
      <c r="I49" s="250"/>
      <c r="J49" s="250"/>
      <c r="K49" s="230"/>
      <c r="L49" s="231"/>
      <c r="M49" s="230">
        <f t="shared" si="2"/>
        <v>0</v>
      </c>
      <c r="N49" s="231"/>
      <c r="O49" s="250"/>
      <c r="P49" s="250"/>
      <c r="Q49" s="250"/>
      <c r="R49" s="250"/>
      <c r="S49" s="250"/>
      <c r="T49" s="250"/>
      <c r="U49" s="245"/>
      <c r="V49" s="245"/>
      <c r="W49" s="245"/>
      <c r="X49" s="245"/>
      <c r="Y49" s="245"/>
      <c r="Z49" s="264"/>
      <c r="AA49" s="264"/>
      <c r="AB49" s="264"/>
      <c r="AC49" s="264"/>
      <c r="AD49" s="264"/>
      <c r="AE49" s="264"/>
    </row>
    <row r="50" spans="1:31" s="103" customFormat="1" ht="20.100000000000001" customHeight="1">
      <c r="A50" s="127"/>
      <c r="B50" s="130"/>
      <c r="C50" s="248"/>
      <c r="D50" s="248"/>
      <c r="E50" s="250"/>
      <c r="F50" s="250"/>
      <c r="G50" s="250"/>
      <c r="H50" s="250"/>
      <c r="I50" s="250"/>
      <c r="J50" s="250"/>
      <c r="K50" s="230"/>
      <c r="L50" s="231"/>
      <c r="M50" s="230">
        <f t="shared" si="2"/>
        <v>0</v>
      </c>
      <c r="N50" s="231"/>
      <c r="O50" s="250"/>
      <c r="P50" s="250"/>
      <c r="Q50" s="250"/>
      <c r="R50" s="250"/>
      <c r="S50" s="250"/>
      <c r="T50" s="250"/>
      <c r="U50" s="245"/>
      <c r="V50" s="245"/>
      <c r="W50" s="245"/>
      <c r="X50" s="245"/>
      <c r="Y50" s="245"/>
      <c r="Z50" s="264"/>
      <c r="AA50" s="264"/>
      <c r="AB50" s="264"/>
      <c r="AC50" s="264"/>
      <c r="AD50" s="264"/>
      <c r="AE50" s="264"/>
    </row>
    <row r="51" spans="1:31" s="103" customFormat="1" ht="20.100000000000001" customHeight="1">
      <c r="A51" s="127"/>
      <c r="B51" s="130"/>
      <c r="C51" s="248"/>
      <c r="D51" s="248"/>
      <c r="E51" s="250"/>
      <c r="F51" s="250"/>
      <c r="G51" s="250"/>
      <c r="H51" s="250"/>
      <c r="I51" s="250"/>
      <c r="J51" s="250"/>
      <c r="K51" s="230"/>
      <c r="L51" s="231"/>
      <c r="M51" s="230">
        <f t="shared" si="2"/>
        <v>0</v>
      </c>
      <c r="N51" s="231"/>
      <c r="O51" s="250"/>
      <c r="P51" s="250"/>
      <c r="Q51" s="250"/>
      <c r="R51" s="250"/>
      <c r="S51" s="250"/>
      <c r="T51" s="250"/>
      <c r="U51" s="245"/>
      <c r="V51" s="245"/>
      <c r="W51" s="245"/>
      <c r="X51" s="245"/>
      <c r="Y51" s="245"/>
      <c r="Z51" s="264"/>
      <c r="AA51" s="264"/>
      <c r="AB51" s="264"/>
      <c r="AC51" s="264"/>
      <c r="AD51" s="264"/>
      <c r="AE51" s="264"/>
    </row>
    <row r="52" spans="1:31" s="103" customFormat="1" ht="20.100000000000001" customHeight="1">
      <c r="A52" s="127"/>
      <c r="B52" s="130"/>
      <c r="C52" s="248"/>
      <c r="D52" s="248"/>
      <c r="E52" s="250"/>
      <c r="F52" s="250"/>
      <c r="G52" s="250"/>
      <c r="H52" s="250"/>
      <c r="I52" s="250"/>
      <c r="J52" s="250"/>
      <c r="K52" s="230"/>
      <c r="L52" s="231"/>
      <c r="M52" s="230">
        <f t="shared" si="2"/>
        <v>0</v>
      </c>
      <c r="N52" s="231"/>
      <c r="O52" s="250"/>
      <c r="P52" s="250"/>
      <c r="Q52" s="250"/>
      <c r="R52" s="250"/>
      <c r="S52" s="250"/>
      <c r="T52" s="250"/>
      <c r="U52" s="245"/>
      <c r="V52" s="245"/>
      <c r="W52" s="245"/>
      <c r="X52" s="245"/>
      <c r="Y52" s="245"/>
      <c r="Z52" s="264"/>
      <c r="AA52" s="264"/>
      <c r="AB52" s="264"/>
      <c r="AC52" s="264"/>
      <c r="AD52" s="264"/>
      <c r="AE52" s="264"/>
    </row>
    <row r="53" spans="1:31" s="103" customFormat="1" ht="20.100000000000001" customHeight="1">
      <c r="A53" s="127"/>
      <c r="B53" s="130"/>
      <c r="C53" s="248"/>
      <c r="D53" s="248"/>
      <c r="E53" s="250"/>
      <c r="F53" s="250"/>
      <c r="G53" s="250"/>
      <c r="H53" s="250"/>
      <c r="I53" s="250"/>
      <c r="J53" s="250"/>
      <c r="K53" s="230"/>
      <c r="L53" s="231"/>
      <c r="M53" s="230">
        <f t="shared" si="2"/>
        <v>0</v>
      </c>
      <c r="N53" s="231"/>
      <c r="O53" s="250"/>
      <c r="P53" s="250"/>
      <c r="Q53" s="250"/>
      <c r="R53" s="250"/>
      <c r="S53" s="250"/>
      <c r="T53" s="250"/>
      <c r="U53" s="245"/>
      <c r="V53" s="245"/>
      <c r="W53" s="245"/>
      <c r="X53" s="245"/>
      <c r="Y53" s="245"/>
      <c r="Z53" s="264"/>
      <c r="AA53" s="264"/>
      <c r="AB53" s="264"/>
      <c r="AC53" s="264"/>
      <c r="AD53" s="264"/>
      <c r="AE53" s="264"/>
    </row>
    <row r="54" spans="1:31" s="103" customFormat="1" ht="20.100000000000001" customHeight="1">
      <c r="A54" s="256" t="s">
        <v>64</v>
      </c>
      <c r="B54" s="181"/>
      <c r="C54" s="181"/>
      <c r="D54" s="257"/>
      <c r="E54" s="250">
        <f>SUM(E47:F53)</f>
        <v>0</v>
      </c>
      <c r="F54" s="250"/>
      <c r="G54" s="250">
        <f>SUM(G47:H53)</f>
        <v>0</v>
      </c>
      <c r="H54" s="250"/>
      <c r="I54" s="250">
        <f>SUM(I47:J53)</f>
        <v>0</v>
      </c>
      <c r="J54" s="250"/>
      <c r="K54" s="250">
        <f>SUM(K47:L53)</f>
        <v>0</v>
      </c>
      <c r="L54" s="250"/>
      <c r="M54" s="250">
        <f>SUM(M47:N53)</f>
        <v>0</v>
      </c>
      <c r="N54" s="250"/>
      <c r="O54" s="250">
        <f>SUM(O47:P53)</f>
        <v>0</v>
      </c>
      <c r="P54" s="250"/>
      <c r="Q54" s="250">
        <f>SUM(Q47:R53)</f>
        <v>0</v>
      </c>
      <c r="R54" s="250"/>
      <c r="S54" s="250">
        <f>SUM(S47:T53)</f>
        <v>0</v>
      </c>
      <c r="T54" s="250"/>
      <c r="U54" s="245"/>
      <c r="V54" s="245"/>
      <c r="W54" s="245"/>
      <c r="X54" s="245"/>
      <c r="Y54" s="245"/>
      <c r="Z54" s="264"/>
      <c r="AA54" s="264"/>
      <c r="AB54" s="264"/>
      <c r="AC54" s="264"/>
      <c r="AD54" s="264"/>
      <c r="AE54" s="264"/>
    </row>
    <row r="55" spans="1:31" ht="20.100000000000001" customHeight="1">
      <c r="A55" s="20"/>
      <c r="B55" s="2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31" ht="20.100000000000001" customHeight="1">
      <c r="A56" s="20"/>
      <c r="B56" s="20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</row>
    <row r="57" spans="1:31" s="5" customFormat="1" ht="20.100000000000001" customHeight="1">
      <c r="C57" s="48"/>
      <c r="D57" s="48"/>
      <c r="E57" s="48"/>
      <c r="F57" s="48"/>
      <c r="G57" s="48"/>
      <c r="H57" s="48"/>
      <c r="I57" s="48"/>
      <c r="J57" s="48"/>
      <c r="K57" s="48"/>
    </row>
    <row r="58" spans="1:31" s="41" customFormat="1" ht="20.100000000000001" customHeight="1">
      <c r="B58" s="259" t="s">
        <v>300</v>
      </c>
      <c r="C58" s="260"/>
      <c r="D58" s="260"/>
      <c r="E58" s="260"/>
      <c r="F58" s="260"/>
      <c r="G58" s="89"/>
      <c r="H58" s="89"/>
      <c r="I58" s="89"/>
      <c r="J58" s="89"/>
      <c r="K58" s="89"/>
      <c r="L58" s="261" t="s">
        <v>301</v>
      </c>
      <c r="M58" s="261"/>
      <c r="N58" s="261"/>
      <c r="O58" s="261"/>
      <c r="P58" s="261"/>
      <c r="Q58" s="90"/>
      <c r="R58" s="90"/>
      <c r="S58" s="90"/>
      <c r="T58" s="90"/>
      <c r="U58" s="90"/>
      <c r="V58" s="262" t="s">
        <v>302</v>
      </c>
      <c r="W58" s="263"/>
      <c r="X58" s="263"/>
      <c r="Y58" s="263"/>
      <c r="Z58" s="263"/>
    </row>
    <row r="59" spans="1:31" s="5" customFormat="1" ht="19.5" customHeight="1">
      <c r="B59" s="4"/>
      <c r="C59" s="5" t="s">
        <v>94</v>
      </c>
      <c r="E59" s="53"/>
      <c r="F59" s="53"/>
      <c r="G59" s="53"/>
      <c r="H59" s="53"/>
      <c r="I59" s="53"/>
      <c r="J59" s="53"/>
      <c r="K59" s="53"/>
      <c r="M59" s="4"/>
      <c r="N59" s="29" t="s">
        <v>95</v>
      </c>
      <c r="O59" s="4"/>
      <c r="Q59" s="53"/>
      <c r="R59" s="53"/>
      <c r="S59" s="53"/>
      <c r="V59" s="190" t="s">
        <v>157</v>
      </c>
      <c r="W59" s="190"/>
      <c r="X59" s="190"/>
      <c r="Y59" s="190"/>
      <c r="Z59" s="190"/>
    </row>
    <row r="60" spans="1:31" ht="20.100000000000001" customHeight="1">
      <c r="B60" s="43"/>
      <c r="C60" s="43"/>
      <c r="D60" s="43"/>
      <c r="E60" s="43"/>
      <c r="F60" s="43"/>
      <c r="G60" s="43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43"/>
      <c r="U60" s="43"/>
    </row>
    <row r="61" spans="1:31" ht="20.100000000000001" customHeight="1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</row>
    <row r="62" spans="1:31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</row>
    <row r="63" spans="1:31">
      <c r="B63" s="44"/>
    </row>
    <row r="66" spans="2:2">
      <c r="B66" s="45"/>
    </row>
    <row r="67" spans="2:2">
      <c r="B67" s="45"/>
    </row>
    <row r="68" spans="2:2">
      <c r="B68" s="45"/>
    </row>
    <row r="69" spans="2:2">
      <c r="B69" s="45"/>
    </row>
    <row r="70" spans="2:2">
      <c r="B70" s="45"/>
    </row>
    <row r="71" spans="2:2">
      <c r="B71" s="45"/>
    </row>
    <row r="72" spans="2:2">
      <c r="B72" s="45"/>
    </row>
  </sheetData>
  <mergeCells count="260">
    <mergeCell ref="Z49:AE49"/>
    <mergeCell ref="B36:F36"/>
    <mergeCell ref="S46:T46"/>
    <mergeCell ref="O44:T44"/>
    <mergeCell ref="S45:T45"/>
    <mergeCell ref="K43:T43"/>
    <mergeCell ref="K44:L45"/>
    <mergeCell ref="Z47:AE47"/>
    <mergeCell ref="V29:V30"/>
    <mergeCell ref="Q29:Q30"/>
    <mergeCell ref="B33:F33"/>
    <mergeCell ref="Z43:AE45"/>
    <mergeCell ref="Z48:AE48"/>
    <mergeCell ref="U43:Y45"/>
    <mergeCell ref="U46:Y46"/>
    <mergeCell ref="U47:Y47"/>
    <mergeCell ref="U48:Y48"/>
    <mergeCell ref="Z46:AE46"/>
    <mergeCell ref="S48:T48"/>
    <mergeCell ref="Q45:R45"/>
    <mergeCell ref="K47:L47"/>
    <mergeCell ref="C52:D52"/>
    <mergeCell ref="C49:D49"/>
    <mergeCell ref="C50:D50"/>
    <mergeCell ref="E50:F50"/>
    <mergeCell ref="G50:H50"/>
    <mergeCell ref="C48:D48"/>
    <mergeCell ref="E48:F48"/>
    <mergeCell ref="A38:F38"/>
    <mergeCell ref="C51:D51"/>
    <mergeCell ref="E51:F51"/>
    <mergeCell ref="G51:H51"/>
    <mergeCell ref="E52:F52"/>
    <mergeCell ref="G52:H52"/>
    <mergeCell ref="G46:H46"/>
    <mergeCell ref="G48:H48"/>
    <mergeCell ref="E49:F49"/>
    <mergeCell ref="G49:H49"/>
    <mergeCell ref="G43:H45"/>
    <mergeCell ref="AA28:AE28"/>
    <mergeCell ref="V28:Z28"/>
    <mergeCell ref="Q28:U28"/>
    <mergeCell ref="L29:L30"/>
    <mergeCell ref="G28:K28"/>
    <mergeCell ref="B34:F34"/>
    <mergeCell ref="AB29:AE29"/>
    <mergeCell ref="AA29:AA30"/>
    <mergeCell ref="R29:U29"/>
    <mergeCell ref="B28:F30"/>
    <mergeCell ref="L28:P28"/>
    <mergeCell ref="G29:G30"/>
    <mergeCell ref="M29:P29"/>
    <mergeCell ref="H29:K29"/>
    <mergeCell ref="W29:Z29"/>
    <mergeCell ref="K50:L50"/>
    <mergeCell ref="M50:N50"/>
    <mergeCell ref="O50:P50"/>
    <mergeCell ref="Q49:R49"/>
    <mergeCell ref="M48:N48"/>
    <mergeCell ref="A28:A30"/>
    <mergeCell ref="B31:F31"/>
    <mergeCell ref="B32:F32"/>
    <mergeCell ref="B35:F35"/>
    <mergeCell ref="A37:F37"/>
    <mergeCell ref="I43:J45"/>
    <mergeCell ref="O45:P45"/>
    <mergeCell ref="A43:A45"/>
    <mergeCell ref="B43:B45"/>
    <mergeCell ref="C43:D45"/>
    <mergeCell ref="E43:F45"/>
    <mergeCell ref="C46:D46"/>
    <mergeCell ref="E46:F46"/>
    <mergeCell ref="C47:D47"/>
    <mergeCell ref="E47:F47"/>
    <mergeCell ref="M44:N45"/>
    <mergeCell ref="G47:H47"/>
    <mergeCell ref="I46:J46"/>
    <mergeCell ref="K46:L46"/>
    <mergeCell ref="M52:N52"/>
    <mergeCell ref="O52:P52"/>
    <mergeCell ref="Q52:R52"/>
    <mergeCell ref="Q46:R46"/>
    <mergeCell ref="I52:J52"/>
    <mergeCell ref="I51:J51"/>
    <mergeCell ref="K51:L51"/>
    <mergeCell ref="O48:P48"/>
    <mergeCell ref="Q48:R48"/>
    <mergeCell ref="Q47:R47"/>
    <mergeCell ref="K52:L52"/>
    <mergeCell ref="M49:N49"/>
    <mergeCell ref="O49:P49"/>
    <mergeCell ref="O47:P47"/>
    <mergeCell ref="K48:L48"/>
    <mergeCell ref="Q50:R50"/>
    <mergeCell ref="M51:N51"/>
    <mergeCell ref="O51:P51"/>
    <mergeCell ref="I48:J48"/>
    <mergeCell ref="I50:J50"/>
    <mergeCell ref="Q51:R51"/>
    <mergeCell ref="M46:N46"/>
    <mergeCell ref="M47:N47"/>
    <mergeCell ref="I47:J47"/>
    <mergeCell ref="AD17:AE17"/>
    <mergeCell ref="W8:Y8"/>
    <mergeCell ref="T8:V8"/>
    <mergeCell ref="T11:V11"/>
    <mergeCell ref="AC8:AE8"/>
    <mergeCell ref="Z8:AB8"/>
    <mergeCell ref="X17:Y17"/>
    <mergeCell ref="Z17:AA17"/>
    <mergeCell ref="AD18:AE18"/>
    <mergeCell ref="V15:AE15"/>
    <mergeCell ref="V16:W17"/>
    <mergeCell ref="Z18:AA18"/>
    <mergeCell ref="V18:W18"/>
    <mergeCell ref="X18:Y18"/>
    <mergeCell ref="X16:AE16"/>
    <mergeCell ref="AB17:AC17"/>
    <mergeCell ref="AB18:AC18"/>
    <mergeCell ref="W10:Y10"/>
    <mergeCell ref="W11:Y11"/>
    <mergeCell ref="Z11:AB11"/>
    <mergeCell ref="Z10:AB10"/>
    <mergeCell ref="Q18:U18"/>
    <mergeCell ref="Q10:S10"/>
    <mergeCell ref="Q8:S8"/>
    <mergeCell ref="AC6:AE6"/>
    <mergeCell ref="AC7:AE7"/>
    <mergeCell ref="T7:V7"/>
    <mergeCell ref="AC10:AE10"/>
    <mergeCell ref="AC11:AE11"/>
    <mergeCell ref="Q4:AE4"/>
    <mergeCell ref="T5:V5"/>
    <mergeCell ref="W5:Y5"/>
    <mergeCell ref="Z5:AB5"/>
    <mergeCell ref="Q5:S5"/>
    <mergeCell ref="AC5:AE5"/>
    <mergeCell ref="T10:V10"/>
    <mergeCell ref="Q7:S7"/>
    <mergeCell ref="A4:A5"/>
    <mergeCell ref="B4:B5"/>
    <mergeCell ref="C4:F5"/>
    <mergeCell ref="G4:L5"/>
    <mergeCell ref="Z9:AB9"/>
    <mergeCell ref="AC9:AE9"/>
    <mergeCell ref="T9:V9"/>
    <mergeCell ref="W9:Y9"/>
    <mergeCell ref="Z7:AB7"/>
    <mergeCell ref="C6:F6"/>
    <mergeCell ref="W7:Y7"/>
    <mergeCell ref="Q6:S6"/>
    <mergeCell ref="Z6:AB6"/>
    <mergeCell ref="M4:P5"/>
    <mergeCell ref="C8:F8"/>
    <mergeCell ref="C7:F7"/>
    <mergeCell ref="G7:L7"/>
    <mergeCell ref="G6:L6"/>
    <mergeCell ref="M7:P7"/>
    <mergeCell ref="M6:P6"/>
    <mergeCell ref="M8:P8"/>
    <mergeCell ref="G8:L8"/>
    <mergeCell ref="W6:Y6"/>
    <mergeCell ref="T6:V6"/>
    <mergeCell ref="A11:L11"/>
    <mergeCell ref="M11:P11"/>
    <mergeCell ref="Q11:S11"/>
    <mergeCell ref="C9:F9"/>
    <mergeCell ref="G9:L9"/>
    <mergeCell ref="M9:P9"/>
    <mergeCell ref="Q9:S9"/>
    <mergeCell ref="C10:F10"/>
    <mergeCell ref="G10:L10"/>
    <mergeCell ref="M10:P10"/>
    <mergeCell ref="A15:A17"/>
    <mergeCell ref="B15:B17"/>
    <mergeCell ref="C15:F17"/>
    <mergeCell ref="G15:P17"/>
    <mergeCell ref="C18:F18"/>
    <mergeCell ref="G18:P18"/>
    <mergeCell ref="C19:F19"/>
    <mergeCell ref="G19:P19"/>
    <mergeCell ref="Q19:U19"/>
    <mergeCell ref="Q15:U17"/>
    <mergeCell ref="C20:F20"/>
    <mergeCell ref="G20:P20"/>
    <mergeCell ref="Q20:U20"/>
    <mergeCell ref="V20:W20"/>
    <mergeCell ref="X20:Y20"/>
    <mergeCell ref="X19:Y19"/>
    <mergeCell ref="AD20:AE20"/>
    <mergeCell ref="AD19:AE19"/>
    <mergeCell ref="AB19:AC19"/>
    <mergeCell ref="V19:W19"/>
    <mergeCell ref="Z22:AA22"/>
    <mergeCell ref="Z20:AA20"/>
    <mergeCell ref="Z19:AA19"/>
    <mergeCell ref="Z23:AA23"/>
    <mergeCell ref="AB21:AC21"/>
    <mergeCell ref="AD21:AE21"/>
    <mergeCell ref="Z21:AA21"/>
    <mergeCell ref="AB22:AC22"/>
    <mergeCell ref="AD22:AE22"/>
    <mergeCell ref="AB23:AC23"/>
    <mergeCell ref="AD23:AE23"/>
    <mergeCell ref="AB20:AC20"/>
    <mergeCell ref="C21:F21"/>
    <mergeCell ref="G21:P21"/>
    <mergeCell ref="Q21:U21"/>
    <mergeCell ref="V21:W21"/>
    <mergeCell ref="X21:Y21"/>
    <mergeCell ref="V22:W22"/>
    <mergeCell ref="X23:Y23"/>
    <mergeCell ref="V23:W23"/>
    <mergeCell ref="X22:Y22"/>
    <mergeCell ref="C22:F22"/>
    <mergeCell ref="G22:P22"/>
    <mergeCell ref="Q22:U22"/>
    <mergeCell ref="AB1:AE1"/>
    <mergeCell ref="Q53:R53"/>
    <mergeCell ref="S49:T49"/>
    <mergeCell ref="U49:Y49"/>
    <mergeCell ref="S51:T51"/>
    <mergeCell ref="U51:Y51"/>
    <mergeCell ref="S47:T47"/>
    <mergeCell ref="A23:U23"/>
    <mergeCell ref="O53:P53"/>
    <mergeCell ref="S53:T53"/>
    <mergeCell ref="C53:D53"/>
    <mergeCell ref="E53:F53"/>
    <mergeCell ref="M53:N53"/>
    <mergeCell ref="Z53:AE53"/>
    <mergeCell ref="Z50:AE50"/>
    <mergeCell ref="S50:T50"/>
    <mergeCell ref="U50:Y50"/>
    <mergeCell ref="S52:T52"/>
    <mergeCell ref="U52:Y52"/>
    <mergeCell ref="Z51:AE51"/>
    <mergeCell ref="Z52:AE52"/>
    <mergeCell ref="I49:J49"/>
    <mergeCell ref="K49:L49"/>
    <mergeCell ref="O46:P46"/>
    <mergeCell ref="Q54:R54"/>
    <mergeCell ref="K54:L54"/>
    <mergeCell ref="S54:T54"/>
    <mergeCell ref="U54:Y54"/>
    <mergeCell ref="U53:Y53"/>
    <mergeCell ref="E54:F54"/>
    <mergeCell ref="V59:Z59"/>
    <mergeCell ref="B58:F58"/>
    <mergeCell ref="L58:P58"/>
    <mergeCell ref="V58:Z58"/>
    <mergeCell ref="Z54:AE54"/>
    <mergeCell ref="A54:D54"/>
    <mergeCell ref="G54:H54"/>
    <mergeCell ref="I53:J53"/>
    <mergeCell ref="M54:N54"/>
    <mergeCell ref="O54:P54"/>
    <mergeCell ref="I54:J54"/>
    <mergeCell ref="K53:L53"/>
    <mergeCell ref="G53:H53"/>
  </mergeCells>
  <phoneticPr fontId="3" type="noConversion"/>
  <pageMargins left="1.1811023622047245" right="0.39370078740157483" top="0.78740157480314965" bottom="0.78740157480314965" header="0.27559055118110237" footer="0.31496062992125984"/>
  <pageSetup paperSize="9" scale="35" orientation="landscape" r:id="rId1"/>
  <headerFooter alignWithMargins="0">
    <oddHeader xml:space="preserve">&amp;C&amp;"Times New Roman,обычный"&amp;14
&amp;20 14&amp;R
&amp;"Times New Roman,обычный"&amp;16Продовження додатка 1&amp;14
</oddHeader>
  </headerFooter>
  <ignoredErrors>
    <ignoredError sqref="G38:AE3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Осн. фін. пок.</vt:lpstr>
      <vt:lpstr>I. Формування фін. рез.</vt:lpstr>
      <vt:lpstr>ІІ. Розр. з бюджетом</vt:lpstr>
      <vt:lpstr>ІІІ. Рух грош. коштів</vt:lpstr>
      <vt:lpstr>IV. Кап. інвестиції</vt:lpstr>
      <vt:lpstr> V. Коефіцієнти</vt:lpstr>
      <vt:lpstr>Iнформація до ФП</vt:lpstr>
      <vt:lpstr>Продовження інф. до ФП</vt:lpstr>
      <vt:lpstr>' V. Коефіцієнти'!Заголовки_для_печати</vt:lpstr>
      <vt:lpstr>'I. Формування фін. рез.'!Заголовки_для_печати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Формування фін. рез.'!Область_печати</vt:lpstr>
      <vt:lpstr>'IV. Кап. інвестиції'!Область_печати</vt:lpstr>
      <vt:lpstr>'Iнформація до ФП'!Область_печати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  <vt:lpstr>'Продовження інф. до ФП'!Область_печати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2015-06-09T05:12:58Z</cp:lastPrinted>
  <dcterms:created xsi:type="dcterms:W3CDTF">2003-03-13T16:00:22Z</dcterms:created>
  <dcterms:modified xsi:type="dcterms:W3CDTF">2015-06-15T04:45:40Z</dcterms:modified>
</cp:coreProperties>
</file>