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kustrich\Desktop\DIA-ERM остаточній\"/>
    </mc:Choice>
  </mc:AlternateContent>
  <xr:revisionPtr revIDLastSave="0" documentId="13_ncr:1_{A3EC9D35-FAD8-4138-93EB-CFA9A47D8E5A}" xr6:coauthVersionLast="36" xr6:coauthVersionMax="36" xr10:uidLastSave="{00000000-0000-0000-0000-000000000000}"/>
  <bookViews>
    <workbookView xWindow="0" yWindow="0" windowWidth="16380" windowHeight="8190" tabRatio="620" xr2:uid="{00000000-000D-0000-FFFF-FFFF00000000}"/>
  </bookViews>
  <sheets>
    <sheet name="Про DIA-ERM" sheetId="10" r:id="rId1"/>
    <sheet name="ТИТУЛ" sheetId="1" r:id="rId2"/>
    <sheet name="РОЗДІЛ 1" sheetId="2" r:id="rId3"/>
    <sheet name="РОЗДІЛ 2" sheetId="3" r:id="rId4"/>
    <sheet name="РОЗДІЛ 3" sheetId="4" r:id="rId5"/>
    <sheet name="РОЗДІЛ 4 (ОВУ)" sheetId="5" r:id="rId6"/>
    <sheet name="ЗВЕДЕНО" sheetId="6" r:id="rId7"/>
    <sheet name="РІЧНИЙ ЗВІТ" sheetId="7" r:id="rId8"/>
    <sheet name="ЗВІТ (для друку)" sheetId="8" r:id="rId9"/>
    <sheet name="ДАНІ" sheetId="9" state="hidden" r:id="rId10"/>
  </sheets>
  <definedNames>
    <definedName name="_xlnm.Print_Area" localSheetId="8">'ЗВІТ (для друку)'!$A$1:$E$45</definedName>
  </definedNames>
  <calcPr calcId="191029"/>
</workbook>
</file>

<file path=xl/calcChain.xml><?xml version="1.0" encoding="utf-8"?>
<calcChain xmlns="http://schemas.openxmlformats.org/spreadsheetml/2006/main">
  <c r="D8" i="7" l="1"/>
  <c r="G4" i="2" l="1"/>
  <c r="G5" i="2"/>
  <c r="G6" i="2"/>
  <c r="A45" i="8" l="1"/>
  <c r="B43" i="8"/>
  <c r="B42" i="8"/>
  <c r="B41" i="8"/>
  <c r="B40" i="8"/>
  <c r="B39" i="8"/>
  <c r="B38" i="8"/>
  <c r="A35" i="8"/>
  <c r="A34" i="8"/>
  <c r="A33" i="8"/>
  <c r="A32" i="8"/>
  <c r="A31" i="8"/>
  <c r="E29" i="8"/>
  <c r="B29" i="8"/>
  <c r="E28" i="8"/>
  <c r="B28" i="8"/>
  <c r="E27" i="8"/>
  <c r="B27" i="8"/>
  <c r="E26" i="8"/>
  <c r="B26" i="8"/>
  <c r="E25" i="8"/>
  <c r="B25" i="8"/>
  <c r="E24" i="8"/>
  <c r="B24" i="8"/>
  <c r="E23" i="8"/>
  <c r="B23" i="8"/>
  <c r="E22" i="8"/>
  <c r="B22" i="8"/>
  <c r="A8" i="8"/>
  <c r="A7" i="8"/>
  <c r="A6" i="8"/>
  <c r="A5" i="8"/>
  <c r="A4" i="8"/>
  <c r="A82" i="7"/>
  <c r="D80" i="7"/>
  <c r="C80" i="7"/>
  <c r="B80" i="7"/>
  <c r="D79" i="7"/>
  <c r="C79" i="7"/>
  <c r="B79" i="7"/>
  <c r="D78" i="7"/>
  <c r="C78" i="7"/>
  <c r="B78" i="7"/>
  <c r="D77" i="7"/>
  <c r="C77" i="7"/>
  <c r="B77" i="7"/>
  <c r="A72" i="7"/>
  <c r="E59" i="7"/>
  <c r="B59" i="7"/>
  <c r="E58" i="7"/>
  <c r="B58" i="7"/>
  <c r="E57" i="7"/>
  <c r="B57" i="7"/>
  <c r="E56" i="7"/>
  <c r="B56" i="7"/>
  <c r="E55" i="7"/>
  <c r="B55" i="7"/>
  <c r="E54" i="7"/>
  <c r="B54" i="7"/>
  <c r="E53" i="7"/>
  <c r="B53" i="7"/>
  <c r="E52" i="7"/>
  <c r="B52" i="7"/>
  <c r="A48" i="7"/>
  <c r="A17" i="8" s="1"/>
  <c r="A47" i="7"/>
  <c r="A16" i="8" s="1"/>
  <c r="A46" i="7"/>
  <c r="A15" i="8" s="1"/>
  <c r="A45" i="7"/>
  <c r="A14" i="8" s="1"/>
  <c r="A44" i="7"/>
  <c r="A13" i="8" s="1"/>
  <c r="A40" i="7"/>
  <c r="G18" i="7"/>
  <c r="A49" i="7" s="1"/>
  <c r="G17" i="7"/>
  <c r="G16" i="7"/>
  <c r="G15" i="7"/>
  <c r="G14" i="7"/>
  <c r="G13" i="7"/>
  <c r="D7" i="7"/>
  <c r="E39" i="7" s="1"/>
  <c r="D6" i="7"/>
  <c r="D5" i="7"/>
  <c r="D4" i="7"/>
  <c r="F6" i="6"/>
  <c r="E6" i="6"/>
  <c r="D6" i="6"/>
  <c r="F5" i="6"/>
  <c r="E5" i="6"/>
  <c r="D5" i="6"/>
  <c r="F4" i="6"/>
  <c r="E4" i="6"/>
  <c r="D4" i="6"/>
  <c r="F3" i="6"/>
  <c r="E3" i="6"/>
  <c r="D3" i="6"/>
  <c r="F23" i="5"/>
  <c r="G6" i="6" s="1"/>
  <c r="G22" i="5"/>
  <c r="G21" i="5"/>
  <c r="G20" i="5"/>
  <c r="G19" i="5"/>
  <c r="G18" i="5"/>
  <c r="G17" i="5"/>
  <c r="G16" i="5"/>
  <c r="G15" i="5"/>
  <c r="G14" i="5"/>
  <c r="G13" i="5"/>
  <c r="G12" i="5"/>
  <c r="G11" i="5"/>
  <c r="G10" i="5"/>
  <c r="G9" i="5"/>
  <c r="G8" i="5"/>
  <c r="G7" i="5"/>
  <c r="G6" i="5"/>
  <c r="G5" i="5"/>
  <c r="G4" i="5"/>
  <c r="I12" i="4"/>
  <c r="H12" i="4"/>
  <c r="H13" i="4" s="1"/>
  <c r="G12" i="4"/>
  <c r="F12" i="4"/>
  <c r="F13" i="4" s="1"/>
  <c r="J14" i="4" s="1"/>
  <c r="J11" i="4"/>
  <c r="K11" i="4" s="1"/>
  <c r="J10" i="4"/>
  <c r="K10" i="4" s="1"/>
  <c r="J9" i="4"/>
  <c r="K9" i="4" s="1"/>
  <c r="J8" i="4"/>
  <c r="K8" i="4" s="1"/>
  <c r="J7" i="4"/>
  <c r="K7" i="4" s="1"/>
  <c r="J6" i="4"/>
  <c r="K6" i="4" s="1"/>
  <c r="J5" i="4"/>
  <c r="K5" i="4" s="1"/>
  <c r="F42" i="3"/>
  <c r="G4" i="6" s="1"/>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F19" i="2"/>
  <c r="G3" i="6" s="1"/>
  <c r="G18" i="2"/>
  <c r="G17" i="2"/>
  <c r="G16" i="2"/>
  <c r="G15" i="2"/>
  <c r="G14" i="2"/>
  <c r="G13" i="2"/>
  <c r="G12" i="2"/>
  <c r="G11" i="2"/>
  <c r="G10" i="2"/>
  <c r="G9" i="2"/>
  <c r="G8" i="2"/>
  <c r="G7" i="2"/>
  <c r="E77" i="7" l="1"/>
  <c r="A2" i="8"/>
  <c r="C9" i="6"/>
  <c r="C82" i="7" s="1"/>
  <c r="E79" i="7"/>
  <c r="G5" i="6"/>
  <c r="D22" i="7"/>
  <c r="A42" i="7" s="1"/>
  <c r="A11" i="8" s="1"/>
  <c r="E78" i="7"/>
  <c r="E80" i="7"/>
</calcChain>
</file>

<file path=xl/sharedStrings.xml><?xml version="1.0" encoding="utf-8"?>
<sst xmlns="http://schemas.openxmlformats.org/spreadsheetml/2006/main" count="863" uniqueCount="649">
  <si>
    <t>САМООЦІНКА СТАНУ ОРГАНІЗАЦІЇ ВНУТРІШНЬОГО КОНТРОЛЮ</t>
  </si>
  <si>
    <t>Інструмент для самооцінки внутрішнього контролю та управління ризиками в установі з рекомендаціями щодо покращення</t>
  </si>
  <si>
    <t>1. Назва установи (об'єкта самооцінки):</t>
  </si>
  <si>
    <t>2. Підпорядкованість (орган, який здійснює функціональне управління):</t>
  </si>
  <si>
    <t>3. Менеджер внутрішнього контролю (посада, звання, ім'я та прізвище):</t>
  </si>
  <si>
    <t>4. Наказ про забезпечення функціонування ВК (дата та номер):</t>
  </si>
  <si>
    <t>5. Дата проведення самооцінки:</t>
  </si>
  <si>
    <t>6. Самооцінка проводилась за розділами:</t>
  </si>
  <si>
    <t>7. Відповідальний за проведення самооцінки (посада, ім'я та прізвище):</t>
  </si>
  <si>
    <t>ПОЗНАЧЕННЯ ЗОН ОЦІНЮВАННЯ:</t>
  </si>
  <si>
    <t>🟢  ЗЕЛЕНА ЗОНА</t>
  </si>
  <si>
    <t>Відповідає встановленим вимогам — продовжуйте підтримувати досягнутий рівень</t>
  </si>
  <si>
    <t>🟡  ЖОВТА ЗОНА</t>
  </si>
  <si>
    <t>Часткова відповідність — є недоліки, що потребують усунення у найближчий час</t>
  </si>
  <si>
    <t>🔴  ЧЕРВОНА ЗОНА</t>
  </si>
  <si>
    <t>Не відповідає вимогам — необхідні термінові та системні заходи щодо виправлення ситуації</t>
  </si>
  <si>
    <t>ПРАВИЛА ВИЗНАЧЕННЯ ЗАГАЛЬНОЇ ОЦІНКИ:</t>
  </si>
  <si>
    <t>РОЗДІЛ 1 — Організаційні заходи:</t>
  </si>
  <si>
    <t>"виконані" — ≥75% зелена, решта жовта;
"виконані частково" — ≥60% зелена+жовта;
"не виконані" — якщо не відповідає вищезазначеним рівням</t>
  </si>
  <si>
    <t>РОЗДІЛ 2 — Виконання процедур:</t>
  </si>
  <si>
    <t>"виконуються" — ≥60% зелена, ≤15% червона;
"виконуються частково" — ≥70% зелена+жовта;
"не виконуються" — якщо не відповідає вищезазначеним рівням</t>
  </si>
  <si>
    <t>РОЗДІЛ 3 — Результативність:</t>
  </si>
  <si>
    <t>Оцінюється за шкалою 1–5 по кожному завданню. Загальна результативність = середній бал по всіх завданнях та цілях.</t>
  </si>
  <si>
    <t>РОЗДІЛ 4 — Координація та нагляд (ОВУ):</t>
  </si>
  <si>
    <t>"виконуються" — ≥60% зелена, решта жовта;
"виконуються частково" — ≥70% зелена+жовта, п.4.4 не нижче жовтої;
"не виконуються" — якщо не відповідає вищезазначеним рівням</t>
  </si>
  <si>
    <t>РОЗДІЛ 1 — Оцінка відповідності системи ВК законодавству та НПА</t>
  </si>
  <si>
    <t>💡 Оберіть свою оцінку у стовпці F та ознайомтеся з рекомендаціями щодо покращення у стовпці G</t>
  </si>
  <si>
    <t>№</t>
  </si>
  <si>
    <t>Критерій самооцінки</t>
  </si>
  <si>
    <t>Зелена зона
(відповідає)</t>
  </si>
  <si>
    <t>Жовта зона
(частково)</t>
  </si>
  <si>
    <t>Червона зона
(не відповідає)</t>
  </si>
  <si>
    <t>Ваша
самооцінка</t>
  </si>
  <si>
    <t>Рекомендації щодо покращення</t>
  </si>
  <si>
    <t>Примітки</t>
  </si>
  <si>
    <t>1.1</t>
  </si>
  <si>
    <t>Повнота включення до Положення про установу всіх завдань і функцій, делегованих установі як головному виконавцю та співвиконавцю
⚠ у разі не включення всіх завдань як головному виконавцю – червона зона</t>
  </si>
  <si>
    <t>Включені повною мірою</t>
  </si>
  <si>
    <t>Включені частково</t>
  </si>
  <si>
    <t>Не включені</t>
  </si>
  <si>
    <t>1.2</t>
  </si>
  <si>
    <t>Наявність фактів викривлення у затвердженому Положенні про установу змісту завдань та функцій, визначених для установи</t>
  </si>
  <si>
    <t>Факти викривлення відсутні</t>
  </si>
  <si>
    <t>Поодинокі несуттєві випадки</t>
  </si>
  <si>
    <t>Наявні (значна кількість або суттєві)</t>
  </si>
  <si>
    <t>1.3</t>
  </si>
  <si>
    <t>Наявність наказу керівника установи про розподіл повноважень між заступниками керівника, повнота розподілу повноважень та відповідальності, відсутність дублювання</t>
  </si>
  <si>
    <t>Наявний, повноваження розподілені повністю</t>
  </si>
  <si>
    <t>Наявний, але розподіл неповний</t>
  </si>
  <si>
    <t>Відсутній</t>
  </si>
  <si>
    <t>1.4</t>
  </si>
  <si>
    <t>Повнота розподілу завдань та функцій між структурними підрозділами; відсутність дублювання і нечіткого розмежування повноважень
⚠ у разі відсутності розподілу завдань як головного виконавця – червона зона</t>
  </si>
  <si>
    <t>Наявний, актуальний та повний</t>
  </si>
  <si>
    <t>Наявний, але є прогалини або неефективні процеси</t>
  </si>
  <si>
    <t>1.5</t>
  </si>
  <si>
    <t>Наявність наказу керівника про забезпечення функціонування внутрішнього контролю в установі, призначення менеджера (координатора) ВК з числа заступників керівника</t>
  </si>
  <si>
    <t>Наявний, відповідає вимогам</t>
  </si>
  <si>
    <t>Наявний, але є окремі невідповідності</t>
  </si>
  <si>
    <t>1.6</t>
  </si>
  <si>
    <t>Визначення складу робочої групи з оцінки ризиків (за посадами), регламенту її роботи, відповідальної особи за ведення реєстру ризиків</t>
  </si>
  <si>
    <t>Визначено повністю</t>
  </si>
  <si>
    <t>Визначено частково або є неврегульованості</t>
  </si>
  <si>
    <t>Не визначено</t>
  </si>
  <si>
    <t>1.7</t>
  </si>
  <si>
    <t>Встановлення наказом керівника строків та порядку проведення моніторингу і звітування з питань внутрішнього контролю в установі</t>
  </si>
  <si>
    <t>Встановлений та актуальний</t>
  </si>
  <si>
    <t>Встановлений, але частково неактуальний</t>
  </si>
  <si>
    <t>Не встановлений</t>
  </si>
  <si>
    <t>1.8</t>
  </si>
  <si>
    <t>Наявність розробленого та затвердженого опису внутрішнього середовища та його відповідність вимогам Порядку (для установ, визначених у п.2 розділу ІІ Порядку)</t>
  </si>
  <si>
    <t>Наявний та актуальний</t>
  </si>
  <si>
    <t>Опис частково не актуальний</t>
  </si>
  <si>
    <t>1.9</t>
  </si>
  <si>
    <t>Наявність розроблених та затверджених функціональних обов'язків (посадових інструкцій) персоналу, забезпечення повного розподілу обов'язків при виконанні функцій, процесів і операцій</t>
  </si>
  <si>
    <t>Наявні, забезпечують повний розподіл</t>
  </si>
  <si>
    <t>Частково забезпечують розподіл</t>
  </si>
  <si>
    <t>Відсутні або не забезпечують розподіл</t>
  </si>
  <si>
    <t>1.10</t>
  </si>
  <si>
    <t>Наявність у функціональних обов'язках керівника відповідальності за організацію ВК, а у особового складу – обов'язків та відповідальності за здійснення заходів контролю</t>
  </si>
  <si>
    <t>Наявні у повному обсязі</t>
  </si>
  <si>
    <t>Наявні частково</t>
  </si>
  <si>
    <t>Відсутні</t>
  </si>
  <si>
    <t>1.11</t>
  </si>
  <si>
    <t>Визначення в установі порядку планування діяльності та звітування про результати</t>
  </si>
  <si>
    <t>Визначений повністю</t>
  </si>
  <si>
    <t>Визначений частково</t>
  </si>
  <si>
    <t>Не визначений</t>
  </si>
  <si>
    <t>1.12</t>
  </si>
  <si>
    <t>Визначення (призначення) уповноваженого підрозділу (уповноваженої особи) з питань запобігання та виявлення корупції</t>
  </si>
  <si>
    <t>Визначено</t>
  </si>
  <si>
    <t>—</t>
  </si>
  <si>
    <t>1.13</t>
  </si>
  <si>
    <t>Визначення в установі порядків, правил і процедур управління бюджетними коштами та іншими ресурсами</t>
  </si>
  <si>
    <t>Визначені у повному обсязі</t>
  </si>
  <si>
    <t>Визначені частково</t>
  </si>
  <si>
    <t>Переважно не визначені</t>
  </si>
  <si>
    <t>1.14</t>
  </si>
  <si>
    <t>Визначення в установі порядків, правил і процедур ведення бухгалтерського обліку</t>
  </si>
  <si>
    <t>1.15</t>
  </si>
  <si>
    <t>Визначення в установі порядків, правил і процедур здійснення оборонних та публічних закупівель товарів, робіт та послуг</t>
  </si>
  <si>
    <t>📊 ВИСНОВОК ЗА РОЗДІЛОМ 1  (виконані / виконані частково / не виконані):</t>
  </si>
  <si>
    <t>РОЗДІЛ 2 — Оцінка фактичного виконання процедур системи ВК</t>
  </si>
  <si>
    <t>2.1</t>
  </si>
  <si>
    <t>Знання особовим складом вимог законодавства, НПА та керівних документів з організації ВК та управління ризиками</t>
  </si>
  <si>
    <t>Знання відповідні</t>
  </si>
  <si>
    <t>Знає та керується частково</t>
  </si>
  <si>
    <t>Знання невідповідні</t>
  </si>
  <si>
    <t>2.2</t>
  </si>
  <si>
    <t>Документальне підтвердження ідентифікації та оцінки ризиків: наявність протоколів засідань робочої групи, матеріалів підрозділів</t>
  </si>
  <si>
    <t>Ідентифікація проведена, документально підтверджена</t>
  </si>
  <si>
    <t>Частково підтверджена</t>
  </si>
  <si>
    <t>Не задокументовано</t>
  </si>
  <si>
    <t>2.3</t>
  </si>
  <si>
    <t>Наявність опрацьованого та затвердженого керівником реєстру ризиків і відхилень у строки, визначені Порядком</t>
  </si>
  <si>
    <t>Наявний, затверджений вчасно</t>
  </si>
  <si>
    <t>Частково відповідає вимогам</t>
  </si>
  <si>
    <t>2.4</t>
  </si>
  <si>
    <t>Актуальність ідентифікованих ризиків, їх відповідність завданням та цілям установи, правильність категорій та причинно-наслідкових зв'язків</t>
  </si>
  <si>
    <t>Відповідає повністю</t>
  </si>
  <si>
    <t>Частково відповідає</t>
  </si>
  <si>
    <t>Переважно не відповідає</t>
  </si>
  <si>
    <t>2.5</t>
  </si>
  <si>
    <t>Відповідність заходів контролю ризикам, їх результативність, конкретність, реальність виконання, наявність відповідальних та строків</t>
  </si>
  <si>
    <t>2.6</t>
  </si>
  <si>
    <t>Наявність розроблених та затверджених профілів ключових ризиків з відповідним дизайном заходу контролю</t>
  </si>
  <si>
    <t>Наявні для всіх ключових ризиків</t>
  </si>
  <si>
    <t>Розроблені, але неповні або неінформативні</t>
  </si>
  <si>
    <t>2.7</t>
  </si>
  <si>
    <t>Доведення реєстру ризиків і відхилень до керівників підрозділів та особового складу в частині, що їх стосується</t>
  </si>
  <si>
    <t>Доведений повністю</t>
  </si>
  <si>
    <t>Доведений частково</t>
  </si>
  <si>
    <t>Не доведений</t>
  </si>
  <si>
    <t>2.8</t>
  </si>
  <si>
    <t>Здійснення перегляду ризиків при суттєвих змінах середовища, виявленні неефективних заходів та за результатами контрольних заходів; внесення змін до реєстру</t>
  </si>
  <si>
    <t>Переглянуті та актуалізовані</t>
  </si>
  <si>
    <t>Переглянуті частково</t>
  </si>
  <si>
    <t>Не переглядались (за наявності необхідності)</t>
  </si>
  <si>
    <t>2.9</t>
  </si>
  <si>
    <t>Щоквартальне надання керівниками підрозділів інформації про виконання заходів контролю менеджеру ВК та відображення у реєстрі</t>
  </si>
  <si>
    <t>Інформація надана, в реєстрі відображена</t>
  </si>
  <si>
    <t>Надано та відображено частково</t>
  </si>
  <si>
    <t>Не надавалась та не відображалась</t>
  </si>
  <si>
    <t>2.10</t>
  </si>
  <si>
    <t>Стан фактичного виконання заходів контролю (термін виконання яких настав) для впливу на ризики</t>
  </si>
  <si>
    <t>Виконано більше 80% у строк</t>
  </si>
  <si>
    <t>Виконано 30–80% у строк</t>
  </si>
  <si>
    <t>Виконано менше 30%</t>
  </si>
  <si>
    <t>2.11</t>
  </si>
  <si>
    <t>Здійснення менеджером ВК та відповідальними посадовими особами моніторингу фактичного виконання заходів контролю щодо ризиків</t>
  </si>
  <si>
    <t>Моніторинг здійснювався</t>
  </si>
  <si>
    <t>Переважно здійснювався</t>
  </si>
  <si>
    <t>Не здійснювався</t>
  </si>
  <si>
    <t>2.12</t>
  </si>
  <si>
    <t>Ідентифікація систематичних ризиків та відхилень у підпорядкованих установах, їх включення до реєстрів, розроблення заходів контролю (для ОВУ)</t>
  </si>
  <si>
    <t>Заходи виконані</t>
  </si>
  <si>
    <t>Заходи виконані не повністю</t>
  </si>
  <si>
    <t>Не ідентифіковано, заходи не визначено</t>
  </si>
  <si>
    <t>2.13</t>
  </si>
  <si>
    <t>Подання до вищого ОВУ інформації про зовнішні ризики, систематичні ризики підпорядкованих установ, що потребують рішень вищого рівня</t>
  </si>
  <si>
    <t>Заходи не виконані</t>
  </si>
  <si>
    <t>2.14</t>
  </si>
  <si>
    <t>Включення до реєстру систематичних ризиків, визначених вищим ОВУ, з рекомендованими заходами контролю; розроблення їх профілів</t>
  </si>
  <si>
    <t>Виконано частково</t>
  </si>
  <si>
    <t>2.15</t>
  </si>
  <si>
    <t>Надання пропозицій щодо ключових ризиків для врахування у плані діяльності Міноборони (для підрозділів апарату Міноборони)</t>
  </si>
  <si>
    <t>2.16</t>
  </si>
  <si>
    <t>Ідентифікація ризиків та управління ними при розробці та виконанні стратегічних і програмних документів (для підрозділів ОВУ стратегічного рівня)</t>
  </si>
  <si>
    <t>Ідентифіковано, управління здійснюється</t>
  </si>
  <si>
    <t>Виконується частково</t>
  </si>
  <si>
    <t>Не виконано</t>
  </si>
  <si>
    <t>2.17</t>
  </si>
  <si>
    <t>Наявність планів усунення недоліків за результатами контрольних заходів, визначення виконавців, строків, доведення та моніторинг</t>
  </si>
  <si>
    <t>Наявні, виконуються, забезпечують усунення</t>
  </si>
  <si>
    <t>Наявні, але мають недоліки</t>
  </si>
  <si>
    <t>Відсутні або не забезпечують усунення</t>
  </si>
  <si>
    <t>2.18</t>
  </si>
  <si>
    <t>Включення до реєстру ризиків і відхилень інформації про відхилення за результатами контрольних заходів; обґрунтованість виключення відхилень</t>
  </si>
  <si>
    <t>Виконано</t>
  </si>
  <si>
    <t>Переважно виконано, є окремі невідповідності</t>
  </si>
  <si>
    <t>2.19</t>
  </si>
  <si>
    <t>Наявність розроблених та затверджених профілів відхилень з відповідним дизайном заходів контролю</t>
  </si>
  <si>
    <t>2.20</t>
  </si>
  <si>
    <t>Актуальність та результативність заходів контролю щодо відхилень, їх спрямованість на усунення відхилення та причин його виникнення</t>
  </si>
  <si>
    <t>Актуальні та результативні</t>
  </si>
  <si>
    <t>Мають окремі недоліки</t>
  </si>
  <si>
    <t>Не забезпечують усунення відхилень</t>
  </si>
  <si>
    <t>2.21</t>
  </si>
  <si>
    <t>Щоквартальне надання посадовими особами інформації про виконання заходів щодо відхилень менеджеру ВК та відображення у реєстрі</t>
  </si>
  <si>
    <t>2.22</t>
  </si>
  <si>
    <t>Стан усунення відхилень у звітному періоді (впровадження рекомендацій та виконання пропозицій), строки виконання яких настали</t>
  </si>
  <si>
    <t>Усунуто більше 80%</t>
  </si>
  <si>
    <t>Усунуто 30–80%</t>
  </si>
  <si>
    <t>Усунуто менше 30%</t>
  </si>
  <si>
    <t>2.23</t>
  </si>
  <si>
    <t>Здійснення менеджером ВК та уповноваженими особами моніторингу виконання заходів контролю щодо реагування на відхилення</t>
  </si>
  <si>
    <t>2.24</t>
  </si>
  <si>
    <t>Звітування про стан усунення відхилень та виконання пропозицій відповідно до вимог НПА та керівних документів</t>
  </si>
  <si>
    <t>Поінформовано вчасно та повністю</t>
  </si>
  <si>
    <t>Поінформовано частково або несвоєчасно</t>
  </si>
  <si>
    <t>Не поінформовано</t>
  </si>
  <si>
    <t>2.25</t>
  </si>
  <si>
    <t>Виконання типових правил та процедур контролю при здійсненні операцій з управління коштами та ресурсами (вибіркова перевірка)</t>
  </si>
  <si>
    <t>Виконуються</t>
  </si>
  <si>
    <t>Переважно виконуються, але є недоліки</t>
  </si>
  <si>
    <t>Переважно не виконуються</t>
  </si>
  <si>
    <t>2.26</t>
  </si>
  <si>
    <t>Проведення інвентаризацій (накази, відомості, акти, рішення за результатами), відсутність ознак формального підходу</t>
  </si>
  <si>
    <t>Проведені, підтверджені, рішення прийняті</t>
  </si>
  <si>
    <t>Фрагментарно</t>
  </si>
  <si>
    <t>Не проведено</t>
  </si>
  <si>
    <t>2.27</t>
  </si>
  <si>
    <t>Наявність неприйнятих рішень по відшкодуванню збитків та повнота вжитих заходів щодо відшкодування</t>
  </si>
  <si>
    <t>Відсутні (належні заходи вжиті)</t>
  </si>
  <si>
    <t>Рішення не вчасні / заходи недостатньо ефективні</t>
  </si>
  <si>
    <t>Наявні, заходи не вжиті</t>
  </si>
  <si>
    <t>2.28</t>
  </si>
  <si>
    <t>Вжиття заходів щодо погашення простроченої дебіторської заборгованості (за її наявності)</t>
  </si>
  <si>
    <t>Заходи вжито</t>
  </si>
  <si>
    <t>Вжито з порушенням строків / недостатньо ефективні</t>
  </si>
  <si>
    <t>Заходи не вжито</t>
  </si>
  <si>
    <t>2.29</t>
  </si>
  <si>
    <t>Дотримання порядку організації документообігу та роботи з документами</t>
  </si>
  <si>
    <t>Дотримується</t>
  </si>
  <si>
    <t>Дотримується, але є окремі недоліки</t>
  </si>
  <si>
    <t>Наявні суттєві недоліки</t>
  </si>
  <si>
    <t>2.30</t>
  </si>
  <si>
    <t>Розроблення та вжиття заходів з запобігання та протидії корупції, здійснення ідентифікації та оцінки корупційних ризиків</t>
  </si>
  <si>
    <t>2.31</t>
  </si>
  <si>
    <t>Розроблення та затвердження антикорупційної програми або плану роботи уповноваженого підрозділу на підставі оцінки корупційних ризиків</t>
  </si>
  <si>
    <t>Розроблена на підставі оцінки ризиків</t>
  </si>
  <si>
    <t>Розроблена, але є окремі невідповідності</t>
  </si>
  <si>
    <t>Не розроблена або суттєві невідповідності</t>
  </si>
  <si>
    <t>2.32</t>
  </si>
  <si>
    <t>Здійснення моніторингу виконання заходів впливу на корупційні ризики антикорупційної програми (плану роботи)</t>
  </si>
  <si>
    <t>Заходи виконуються, моніторинг здійснюється</t>
  </si>
  <si>
    <t>Не здійснюється</t>
  </si>
  <si>
    <t>2.33</t>
  </si>
  <si>
    <t>Організація менеджером ВК самооцінки функціонування ВК перед поданням звіту про стан системи ВК</t>
  </si>
  <si>
    <t>Проведена у встановленому порядку</t>
  </si>
  <si>
    <t>Проведена, але є окремі недоліки</t>
  </si>
  <si>
    <t>Не проведена або суттєві невідповідності</t>
  </si>
  <si>
    <t>2.34</t>
  </si>
  <si>
    <t>Здійснення менеджером ВК щоквартального інформування керівника про стан ВК, управління ризиками та реагування на відхилення</t>
  </si>
  <si>
    <t>Здійснюється вчасно та повно</t>
  </si>
  <si>
    <t>Здійснюється, але неінформативно / частково</t>
  </si>
  <si>
    <t>2.35</t>
  </si>
  <si>
    <t>Своєчасність надання щорічного звіту про стан функціонування системи ВК</t>
  </si>
  <si>
    <t>Наданий вчасно</t>
  </si>
  <si>
    <t>Наданий з порушенням строку</t>
  </si>
  <si>
    <t>Не наданий</t>
  </si>
  <si>
    <t>2.36</t>
  </si>
  <si>
    <t>Об'єктивність визначення рівня ВК у щорічному звіті та повнота відображення інформації</t>
  </si>
  <si>
    <t>Об'єктивно та повно</t>
  </si>
  <si>
    <t>Підтверджуюча інформація наведена частково</t>
  </si>
  <si>
    <t>Необ'єктивно</t>
  </si>
  <si>
    <t>2.37</t>
  </si>
  <si>
    <t>Наявність затверджених інструкцій, порядків, положень за напрямком діяльності та їх відповідність законодавству і системі управління (для відповідальних за діяльність)</t>
  </si>
  <si>
    <t>Наявні та відповідають вимогам</t>
  </si>
  <si>
    <t>Частково відповідають</t>
  </si>
  <si>
    <t>Не відповідають</t>
  </si>
  <si>
    <t>2.38</t>
  </si>
  <si>
    <t>Повнота та об'єктивність інформації до щорічної Декларації та Звіту про стан ВК (для підрозділів апарату Міноборони та відповідальних ОВУ)</t>
  </si>
  <si>
    <t>Повна та об'єктивна</t>
  </si>
  <si>
    <t>Часткова</t>
  </si>
  <si>
    <t>Відсутня, необ'єктивна або переважно не відповідає питанням</t>
  </si>
  <si>
    <t>📊 ВИСНОВОК ЗА РОЗДІЛОМ 2  (виконуються / виконуються частково / не виконуються):</t>
  </si>
  <si>
    <t>РОЗДІЛ 3 — Внутрішня оцінка результативності внутрішнього контролю</t>
  </si>
  <si>
    <t>💡 У рядках 3–4 введіть назви завдань та функцій (виділені блакитним). У стовпцях F–I вводьте оцінку від 1 до 5 для кожної функції за кожним критерієм. Результативність та загальний підсумок обчислюються автоматично з математичним округленням.</t>
  </si>
  <si>
    <t>Критерії оцінювання</t>
  </si>
  <si>
    <t>Завдання 1</t>
  </si>
  <si>
    <t>Завдання 2</t>
  </si>
  <si>
    <t>Підсумок
за критерієм</t>
  </si>
  <si>
    <t>Рекомендації щодо покращення
(за підсумковою оцінкою критерію)</t>
  </si>
  <si>
    <t>Відповідають
показнику
(5)</t>
  </si>
  <si>
    <t>Частково
відповідають
(4)</t>
  </si>
  <si>
    <t>Не відповідають
(1–3)</t>
  </si>
  <si>
    <t>Функція 1.1</t>
  </si>
  <si>
    <t>Функція 1.2</t>
  </si>
  <si>
    <t>Функція 2.1</t>
  </si>
  <si>
    <t>Функція 2.2</t>
  </si>
  <si>
    <t>Середній бал
(авто)</t>
  </si>
  <si>
    <t>Рекомендації (авто)</t>
  </si>
  <si>
    <t>3.1</t>
  </si>
  <si>
    <t>Дотримання законів, інших нормативно-правових актів, регламентів, правил та процедур, установлених у Міноборони та Збройних Силах</t>
  </si>
  <si>
    <t>5
(відповідають)</t>
  </si>
  <si>
    <t>4
(частково)</t>
  </si>
  <si>
    <t>1–3
(не відповідають)</t>
  </si>
  <si>
    <t>3.2</t>
  </si>
  <si>
    <t>Забезпечення виконання завдань у найбільш результативний та економний спосіб</t>
  </si>
  <si>
    <t>3.3</t>
  </si>
  <si>
    <t>Забезпечення цільового, ефективного управління бюджетними коштами, об'єктами державної власності та іншими ресурсами</t>
  </si>
  <si>
    <t>3.4</t>
  </si>
  <si>
    <t>Попередження ризиків, що негативно впливають на досягнення цілей та розвиток спроможностей (у т.ч. корупційних ризиків, шахрайства або зловживань)</t>
  </si>
  <si>
    <t>3.5</t>
  </si>
  <si>
    <t>Попередження потенційних подій, виявлення та реагування на відхилення, які негативно впливають на досягнення цілей та розвиток спроможностей</t>
  </si>
  <si>
    <t>3.6</t>
  </si>
  <si>
    <t>Вчасне використання створених обставинами можливостей щодо покращення процесів та розвитку спроможностей</t>
  </si>
  <si>
    <t>3.7</t>
  </si>
  <si>
    <t>Забезпечення достовірності та своєчасності фінансової, статистичної та управлінської звітності і інформації для прийняття управлінських рішень</t>
  </si>
  <si>
    <t>Результативність виконання завдання за кожною функцією:</t>
  </si>
  <si>
    <t>Результативність виконання кожного окремого завдання:</t>
  </si>
  <si>
    <t>📊 ВИСНОВОК ЗА РОЗДІЛОМ 3 — Загальна результативність системи внутрішнього контролю (1–5):</t>
  </si>
  <si>
    <t>РОЗДІЛ 4 — Оцінка заходів координації та нагляду за функціонуванням ВК (для ОВУ)</t>
  </si>
  <si>
    <t>4.1</t>
  </si>
  <si>
    <t>Спрямування діяльності підрозділів ВК підпорядкованих ОВУ та координація менеджерів ВК, надання методрекомендацій та впровадження кращих практик</t>
  </si>
  <si>
    <t>Заходи здійснюються</t>
  </si>
  <si>
    <t>Організовано та забезпечується епізодично</t>
  </si>
  <si>
    <t>Заходи не здійснюються</t>
  </si>
  <si>
    <t>4.2</t>
  </si>
  <si>
    <t>Нагляд за роботою підрозділів ВК та менеджерів ВК щодо планування, виконання планових заходів та завдань координаторів</t>
  </si>
  <si>
    <t>4.3</t>
  </si>
  <si>
    <t>Наявність встановлених та доведених до підпорядкованих установ строків і порядку звітування про стан ВК</t>
  </si>
  <si>
    <t>Доведені до всіх установ</t>
  </si>
  <si>
    <t>Доведено частково</t>
  </si>
  <si>
    <t>Не доведені</t>
  </si>
  <si>
    <t>4.4</t>
  </si>
  <si>
    <t>Узагальнення та підготовка звітних документів за ОВУ та підпорядковані установи, аналіз звітності підпорядкованих установ</t>
  </si>
  <si>
    <t>4.5</t>
  </si>
  <si>
    <t>Планування перевірок стану організації ВК у підпорядкованих установах та підрозділах із застосуванням ризикорієнтованого підходу</t>
  </si>
  <si>
    <t>Сплановані, ризикорієнтовані</t>
  </si>
  <si>
    <t>Сплановані, але вибір об'єктів необгрунтований</t>
  </si>
  <si>
    <t>Не сплановані</t>
  </si>
  <si>
    <t>4.6</t>
  </si>
  <si>
    <t>Здійснення перевірок стану організації ВК у підпорядкованих установах та підрозділах, стан виконання запланованих заходів</t>
  </si>
  <si>
    <t>Виконується</t>
  </si>
  <si>
    <t>Переважно виконується у визначені строки</t>
  </si>
  <si>
    <t>Переважно не виконується</t>
  </si>
  <si>
    <t>4.7</t>
  </si>
  <si>
    <t>Дотримання Методики перевірки ВК під час здійснення перевірок та оформлення результатів, повнота охоплення питань</t>
  </si>
  <si>
    <t>Переважно дотримується, невідповідності незначні</t>
  </si>
  <si>
    <t>Переважно не дотримується, є суттєві невідповідності</t>
  </si>
  <si>
    <t>4.8</t>
  </si>
  <si>
    <t>Надання конкретних, чітко сформульованих рекомендацій та пропозицій, їх спрямованість на усунення недоліків та причин їх виникнення</t>
  </si>
  <si>
    <t>4.9</t>
  </si>
  <si>
    <t>Здійснення моніторингу впровадження рекомендацій (виконання пропозицій) за результатами перевірок стану ВК</t>
  </si>
  <si>
    <t>4.10</t>
  </si>
  <si>
    <t>Нагляд за проведенням перевірок підрозділами ВК підпорядкованих ОВУ та моніторинг дотримання ними Методики</t>
  </si>
  <si>
    <t>Здійснюється</t>
  </si>
  <si>
    <t>Здійснюється частково</t>
  </si>
  <si>
    <t>Переважно не здійснюється</t>
  </si>
  <si>
    <t>4.11</t>
  </si>
  <si>
    <t>Організація інформаційного обміну з підпорядкованими установами щодо систематичних ризиків та відхилень</t>
  </si>
  <si>
    <t>Організовано та здійснюється на постійній основі</t>
  </si>
  <si>
    <t>Організовано та здійснюється епізодично</t>
  </si>
  <si>
    <t>Не організовано та не здійснюється</t>
  </si>
  <si>
    <t>4.12</t>
  </si>
  <si>
    <t>Аналіз пропозицій підпорядкованих установ щодо ризиків і відхилень та підготовка відповідних пропозицій за належністю</t>
  </si>
  <si>
    <t>Організовано та здійснюється</t>
  </si>
  <si>
    <t>Організовано та здійснюється частково</t>
  </si>
  <si>
    <t>4.13</t>
  </si>
  <si>
    <t>Моніторинг розроблення структурними підрозділами ОВУ заходів контролю для реагування на систематичні ризики та відхилення</t>
  </si>
  <si>
    <t>4.14</t>
  </si>
  <si>
    <t>Доведення до підпорядкованих установ рекомендованих заходів контролю для впливу на систематичні ризики, розроблені на рівні Міноборони/ЗС/ОВУ</t>
  </si>
  <si>
    <t>Організовано, доведено</t>
  </si>
  <si>
    <t>4.15</t>
  </si>
  <si>
    <t>Моніторинг виконання заходів контролю для впливу на ризики та реагування на відхилення в ОВУ та підпорядкованих установах</t>
  </si>
  <si>
    <t>Організовано, здійснюється</t>
  </si>
  <si>
    <t>4.16</t>
  </si>
  <si>
    <t>Аналіз стану усунення відхилень у підпорядкованих установах та підготовка пропозицій керівнику щодо посилення заходів реагування</t>
  </si>
  <si>
    <t>4.17</t>
  </si>
  <si>
    <t>Надання керівнику ОВУ узагальненої інформації за підпорядковані установи з питань організації та здійснення ВК і управління ризиками</t>
  </si>
  <si>
    <t>Виконується лише з окремих питань</t>
  </si>
  <si>
    <t>Не виконується</t>
  </si>
  <si>
    <t>4.18</t>
  </si>
  <si>
    <t>Моніторинг дотримання вимог законодавства з ВК суб'єктами господарювання, що входять до сфери управління Міноборони</t>
  </si>
  <si>
    <t>Моніторинг організовано (всі підприємства)</t>
  </si>
  <si>
    <t>Охоплено не всі підприємства</t>
  </si>
  <si>
    <t>Моніторинг не організовано</t>
  </si>
  <si>
    <t>4.19</t>
  </si>
  <si>
    <t>Планування, організація та виконання заходів моніторингу фінансово-господарської діяльності суб'єктів господарювання у встановленому порядку</t>
  </si>
  <si>
    <t>Моніторинг здійснюється на плановій основі</t>
  </si>
  <si>
    <t>Сплановано, але охоплено не всі підприємства</t>
  </si>
  <si>
    <t>Моніторинг не здійснюється</t>
  </si>
  <si>
    <t>📊 ВИСНОВОК ЗА РОЗДІЛОМ 4  (виконуються / виконуються частково / не виконуються):</t>
  </si>
  <si>
    <t>ЗВЕДЕНА ТАБЛИЦЯ САМООЦІНКИ СТАНУ ОРГАНІЗАЦІЇ ВК</t>
  </si>
  <si>
    <t>Розділ</t>
  </si>
  <si>
    <t>Кількість
критеріїв</t>
  </si>
  <si>
    <t>🟢 Зелена
(кількість)</t>
  </si>
  <si>
    <t>🟡 Жовта
(кількість)</t>
  </si>
  <si>
    <t>🔴 Червона
(кількість)</t>
  </si>
  <si>
    <t>Висновок</t>
  </si>
  <si>
    <t>1</t>
  </si>
  <si>
    <t>Відповідність ВК законодавству та НПА</t>
  </si>
  <si>
    <t>2</t>
  </si>
  <si>
    <t>Фактичне виконання процедур системи ВК</t>
  </si>
  <si>
    <t>3</t>
  </si>
  <si>
    <t>Результативність ВК (середній бал)</t>
  </si>
  <si>
    <t>4</t>
  </si>
  <si>
    <t>Координація та нагляд за ВК (ОВУ)</t>
  </si>
  <si>
    <t>ЗАГАЛЬНИЙ СТАН ОРГАНІЗАЦІЇ ВК:</t>
  </si>
  <si>
    <t>ℹ️ Логіка загального висновку (відповідно до методики):
✅ ВІДПОВІДАЄ — Р1 = "виконані", Р2 ≥ "виконуються частково", Р3 ≥ середній рівень (≥4.0 балів), та Р4 = "виконуються" або не заповнений;
⚠️ ЧАСТКОВО ВІДПОВІДАЄ — Р1 ≥ "виконані частково", Р2 ≥ "виконуються частково", Р3 ≥ середній рівень (≥4.0 балів), та Р4 ≠ "не виконуються";
🔴 НЕ ВІДПОВІДАЄ — не виконуються вимоги для "відповідає" або "частково відповідає".
Розділ 4 застосовується лише для ОВУ: якщо "частково" — знижує висновок до "частково відповідає"; якщо "не виконуються" — знижує до "не відповідає". Якщо "—" — не впливає.</t>
  </si>
  <si>
    <t>📋 ІНСТРУКЦІЯ З ВИКОРИСТАННЯ:</t>
  </si>
  <si>
    <t>1️⃣  Перейдіть до відповідного розділу (Розділ 1, 2, 3 або 4) та ознайомтеся з кожним критерієм оцінювання.</t>
  </si>
  <si>
    <t>2️⃣  У стовпці F кожного аркуша оберіть зі списку відповідну оцінку: «Зелена зона», «Жовта зона» або «Червона зона».</t>
  </si>
  <si>
    <t>3️⃣  Для Розділу 3 — введіть числову оцінку від 1 до 5 для кожного критерію результативності.</t>
  </si>
  <si>
    <t>4️⃣  Стовпець G автоматично відображає рекомендації щодо покращення залежно від обраної оцінки.</t>
  </si>
  <si>
    <t>5️⃣  У стовпці I (Примітки) можна залишати коментарі, посилання на документи та пояснення до оцінки.</t>
  </si>
  <si>
    <t>6️⃣  Після заповнення всіх розділів — підсумкова оцінка відобразиться автоматично на цьому аркуші.</t>
  </si>
  <si>
    <t>7️⃣  Рекомендується проводити самооцінку щоквартально та порівнювати результати для відстеження прогресу.</t>
  </si>
  <si>
    <t>8️⃣  Для підготовки РІЧНОГО ЗВІТУ — перейдіть на аркуш «РІЧНИЙ ЗВІТ»: заповніть Блок 1 (відомості), Блок 2 (критерії 5.1–5.5 та 5.6 для ОВУ), Блок 3 (відхилення) → Блок 4 (шаблон звіту) сформується автоматично.</t>
  </si>
  <si>
    <t>ПІДГОТОВКА РІЧНОГО ЗВІТУ ПРО СТАН ФУНКЦІОНУВАННЯ СИСТЕМИ ВНУТРІШНЬОГО КОНТРОЛЮ</t>
  </si>
  <si>
    <t>Розділ X п. 1 Порядку 709 | Розділ VI п. 4 | Розділ V п. 11 | Форма відповідно до Додатку 9 та критеріїв Додатку 8</t>
  </si>
  <si>
    <t>БЛОК 1 — ЗАГАЛЬНІ ВІДОМОСТІ ПРО УСТАНОВУ ТА ЗВІТНИЙ РІК</t>
  </si>
  <si>
    <t>Назва установи:</t>
  </si>
  <si>
    <t>Підпорядкованість:</t>
  </si>
  <si>
    <t>Менеджер ВК (посада, звання, ім'я та прізвище):</t>
  </si>
  <si>
    <t>Звітний рік:</t>
  </si>
  <si>
    <t>Дата підготовки звіту:</t>
  </si>
  <si>
    <t>БЛОК 2 — КІЛЬКІСНІ ПОКАЗНИКИ ДЛЯ ВИЗНАЧЕННЯ РІВНЯ ВК  (Додаток 8 та п. 2 розділу X Порядку 709)</t>
  </si>
  <si>
    <t>💡 Введіть числові значення у стовпець F — рівень по кожному критерію і загальний рівень визначаться автоматично. Загальний рівень = найнижчий із критеріїв 5.1–5.5 з урахуванням обмеження за критерієм 5.6 (лише для ОВУ).</t>
  </si>
  <si>
    <t>Критерій</t>
  </si>
  <si>
    <t>🔵 Належний</t>
  </si>
  <si>
    <t>🟢 Достатній</t>
  </si>
  <si>
    <t>🟡 Недостатній / Незадовільний</t>
  </si>
  <si>
    <t>Ваше
значення</t>
  </si>
  <si>
    <t>Рівень / Обмеження
(авто)</t>
  </si>
  <si>
    <t>5.1</t>
  </si>
  <si>
    <t>Відсоток виконання планів, досягнення стратегічних (операційних) цілей, встановлених на звітний рік (%)</t>
  </si>
  <si>
    <t>100</t>
  </si>
  <si>
    <t>81–100</t>
  </si>
  <si>
    <t>50–80 / &lt; 50</t>
  </si>
  <si>
    <t>5.2</t>
  </si>
  <si>
    <t>Відсоток усунення відхилень в діяльності установи у звітному році (%) *</t>
  </si>
  <si>
    <t>≥ 80</t>
  </si>
  <si>
    <t>61–80</t>
  </si>
  <si>
    <t>30–60 / &lt; 30</t>
  </si>
  <si>
    <t>5.3</t>
  </si>
  <si>
    <t>Відсоток виконання заходів контролю для впливу на ключові ризики у звітному періоді (%)</t>
  </si>
  <si>
    <t>5.4</t>
  </si>
  <si>
    <t>Кількість відхилень за результатами моніторингу (аудитів, перевірок) **</t>
  </si>
  <si>
    <t>≤ 3</t>
  </si>
  <si>
    <t>4–6</t>
  </si>
  <si>
    <t>7–9 / &gt; 9</t>
  </si>
  <si>
    <t>5.5</t>
  </si>
  <si>
    <t>Обсяги порушень, що призвели до втрат
(прожиткових мінімумів на 1 січня звітного року)</t>
  </si>
  <si>
    <t>0</t>
  </si>
  <si>
    <t>≤ 500</t>
  </si>
  <si>
    <t>500–2500 / &gt; 2500</t>
  </si>
  <si>
    <t>5.6</t>
  </si>
  <si>
    <t>Обмеження рівня ВК для органів військового управління (ОВУ): відсоток підпорядкованих установ, у яких встановлено недостатній або
незадовільний рівень ВК  (п. 2 розділу X Порядку 709)
⚠️  Для установ, що не є ОВУ, — поле F залиште порожнім</t>
  </si>
  <si>
    <t>&lt; 10%
Обмеження
не застосовується</t>
  </si>
  <si>
    <t>10–25%
→ рівень не вище
«Достатній»</t>
  </si>
  <si>
    <t>25–50%
→ не вище «Недостатній»
≥ 50% → «Незадовільний»</t>
  </si>
  <si>
    <t>* Відсоток усунення = (Виконані пропозиції + рекомендації) ÷ (Залишок невиконаних + внесені протягом року, термін яких настав) × 100%</t>
  </si>
  <si>
    <t>** У разі непроведення заходів моніторингу протягом звітного року — показник не оцінюється</t>
  </si>
  <si>
    <t>ЗАГАЛЬНИЙ РІВЕНЬ СИСТЕМИ ВК  (за найнижчим критерієм + обмеження 5.6 для ОВУ):</t>
  </si>
  <si>
    <t>БЛОК 3 — ВІДХИЛЕННЯ, ВИЯВЛЕНІ ЗА ЗВІТНИЙ РІК  (перевірки, аудити, моніторинг)</t>
  </si>
  <si>
    <t>Назва стратегічної цілі / функції / процесу / напряму діяльності</t>
  </si>
  <si>
    <t>Відхилення, що впливають на досягення цілей</t>
  </si>
  <si>
    <t>Вжиті заходи контролю</t>
  </si>
  <si>
    <t>Відповідальний</t>
  </si>
  <si>
    <t>Строк усунення</t>
  </si>
  <si>
    <t>Статус усунення</t>
  </si>
  <si>
    <t>5</t>
  </si>
  <si>
    <t>6</t>
  </si>
  <si>
    <t>7</t>
  </si>
  <si>
    <t>8</t>
  </si>
  <si>
    <t>9</t>
  </si>
  <si>
    <t>10</t>
  </si>
  <si>
    <t>БЛОК 4 — ШАБЛОН РІЧНОГО ЗВІТУ  (Додаток 9 до Порядку 709)</t>
  </si>
  <si>
    <t>💡 Шаблон формується автоматично з Блоків 1–3. Відредагуйте рядки з «___» перед підписанням.</t>
  </si>
  <si>
    <t>ЗВІТ  про стан функціонування системи внутрішнього контролю  за</t>
  </si>
  <si>
    <t>рік</t>
  </si>
  <si>
    <t>Стан функціонування системи внутрішнього контролю перебуває на:</t>
  </si>
  <si>
    <t>Це підтверджується такими показниками відповідно до встановлених критеріїв (Додаток 8 до Порядку):</t>
  </si>
  <si>
    <t>Перевірки та аудиторські заходи щодо діяльності виявили такі відхилення:</t>
  </si>
  <si>
    <t>Назва стратегічної цілі / функції / напряму діяльності</t>
  </si>
  <si>
    <t>Зазначене стало можливим у зв'язку з: _________________________________________________________________
(перелік причин відхилень)</t>
  </si>
  <si>
    <t>Заходи контролю щодо впливу на ключові ризики не виконані з таких причин: _________________________________</t>
  </si>
  <si>
    <t>За результатами аналізу складено План заходів з усунення недоліків (зазначається ким та коли затверджений). Відхилення, усунуто / не усунуто / усунуто частково, наведені у Блоці 3.</t>
  </si>
  <si>
    <t>Діяльність у наступному бюджетному році буде направлено на підвищення (підтримання) рівня ВК за такими напрямами:</t>
  </si>
  <si>
    <t>Напрями діяльності, на які будуть спрямовані заходи щодо удосконалення ВК</t>
  </si>
  <si>
    <t>БЛОК 5 — ЗВ'ЯЗОК ІЗ РЕЗУЛЬТАТАМИ САМООЦІНКИ СТАНУ ОРГАНІЗАЦІЇ ВК  (для обґрунтування звіту)</t>
  </si>
  <si>
    <t>Дані підтягуються автоматично із аркушів Розділ 1–4. Використайте для обґрунтування висновків у Блоці 4.</t>
  </si>
  <si>
    <t>Розділ самооцінки</t>
  </si>
  <si>
    <t>🟢 Зелена</t>
  </si>
  <si>
    <t>🟡 Жовта</t>
  </si>
  <si>
    <t>🔴 Червона</t>
  </si>
  <si>
    <t>Загальний висновок</t>
  </si>
  <si>
    <t>Розділ 1 — Відповідність ВК законодавству та НПА</t>
  </si>
  <si>
    <t>Розділ 2 — Фактичне виконання процедур ВК</t>
  </si>
  <si>
    <t>Розділ 3 — Результативність ВК (середній бал)</t>
  </si>
  <si>
    <t>Розділ 4 — Координація та нагляд ОВУ</t>
  </si>
  <si>
    <t>ЗВІТ  про стан функціонування системи внутрішнього контролю</t>
  </si>
  <si>
    <t>Відхилення, що впливають на досягнення цілей</t>
  </si>
  <si>
    <t>Напрями діяльності на вдосконалення ВК</t>
  </si>
  <si>
    <t>ID</t>
  </si>
  <si>
    <t>Рекомендації (Жовта зона)</t>
  </si>
  <si>
    <t>Рекомендації (Червона зона)</t>
  </si>
  <si>
    <t>Провести аналіз делегованих завдань та функцій. Виявити та доповнити Положення відсутніми позиціями. Узгодити зміни з органом управління вищого рівня. Призначити відповідальну особу за актуалізацію Положення.</t>
  </si>
  <si>
    <t>Переглянути Положення та усунути виявлені одиничні невідповідності. Залучити юридичну службу до перевірки формулювань. Звіряти текст із нормативними документами вищого органу управління.</t>
  </si>
  <si>
    <t>Провести повну ревізію Положення про установу. Виправити всі факти викривлення змісту завдань та функцій. Залучити юридичну службу. Погодити виправлену редакцію з вищим органом управління.</t>
  </si>
  <si>
    <t>Доопрацювати наказ у частині неповного розподілу повноважень. Усунути дублювання та нечіткість розмежування відповідальності. Забезпечити охоплення всіх завдань та функцій установи.</t>
  </si>
  <si>
    <t>Розробити та видати наказ про розподіл повноважень між заступниками керівника. Наказ має охоплювати всі завдання та функції установи, виключати дублювання та нечітке розмежування відповідальності.</t>
  </si>
  <si>
    <t>Актуалізувати розподіл функцій між підрозділами. Усунути виявлені прогалини та неефективні процеси. Перевірити наявність дублювання та усунути його.</t>
  </si>
  <si>
    <t>УВАГА: відсутність розподілу завдань головного виконавця є підставою для червоної зони. Розробити та затвердити документ про розподіл завдань та функцій між підрозділами. Охопити всі завдання та функції установи.</t>
  </si>
  <si>
    <t>Переглянути наказ та усунути виявлені невідповідності. Перевірити: чи призначений менеджер ВК з числа заступників керівника, чи включені всі обов'язкові елементи відповідно до Порядку.</t>
  </si>
  <si>
    <t>Розробити та видати наказ керівника установи про забезпечення функціонування ВК. Призначити менеджера (координатора) ВК з числа заступників керівника. Включити всі елементи відповідно до вимог Порядку.</t>
  </si>
  <si>
    <t>Актуалізувати склад робочої групи та регламент її роботи. Уточнити призначення відповідальної особи за ведення реєстру ризиків. Ознайомити членів групи з їхніми обов'язками.</t>
  </si>
  <si>
    <t>У наказі про забезпечення ВК визначити склад робочої групи з оцінки ризиків (за посадами) та регламент роботи. Призначити особу, відповідальну за ведення та актуалізацію реєстру ризиків.</t>
  </si>
  <si>
    <t>Актуалізувати строки та порядок моніторингу і звітування. Внести відповідні зміни до наказу. Забезпечити відповідність встановлених строків вимогам Порядку.</t>
  </si>
  <si>
    <t>Включити до наказу конкретні строки та порядок проведення моніторингу і звітування з питань ВК. Визначити форму та зміст звітних документів, відповідальних за підготовку та подання.</t>
  </si>
  <si>
    <t>Актуалізувати опис внутрішнього середовища. Внести корективи щодо змін в організаційній структурі, процесах та ресурсах установи.</t>
  </si>
  <si>
    <t>Розробити та затвердити опис внутрішнього середовища установи відповідно до вимог Порядку. Охопити всі обов'язкові елементи. Зареєструвати документ.</t>
  </si>
  <si>
    <t>Переглянути та доповнити функціональні обов'язки персоналу в частинах, де розподіл є неповним. Забезпечити чіткий розподіл обов'язків при виконанні всіх функцій та операцій.</t>
  </si>
  <si>
    <t>Розробити та затвердити функціональні обов'язки для всіх посад. Забезпечити чіткий розподіл обов'язків персоналу. Усунути дублювання та прогалини у відповідальності.</t>
  </si>
  <si>
    <t>Доповнити функціональні обов'язки керівника та особового складу відповідальністю/обов'язками щодо ВК у частинах, де вони відсутні.</t>
  </si>
  <si>
    <t>Внести до функціональних обов'язків керівника відповідальність за організацію ВК. Для всього особового складу визначити обов'язки та відповідальність за здійснення заходів контролю для впливу на ризики.</t>
  </si>
  <si>
    <t>Доопрацювати порядок планування та звітування, заповнивши виявлені прогалини. Охопити всі напрями діяльності. Закріпити порядок нормативним документом.</t>
  </si>
  <si>
    <t>Розробити та затвердити порядок планування діяльності та звітування про результати. Визначити форми документів, строки підготовки та подання, відповідальних осіб.</t>
  </si>
  <si>
    <t>Перевірити відповідність повноважень та функцій уповноваженого підрозділу (особи) вимогам законодавства. Забезпечити достатність ресурсного забезпечення.</t>
  </si>
  <si>
    <t>Визначити (призначити) уповноважений підрозділ (особу) з питань запобігання та виявлення корупції відповідно до вимог антикорупційного законодавства та наказів Міноборони.</t>
  </si>
  <si>
    <t>Доопрацювати та затвердити порядки управління ресурсами у частинах, де вони відсутні або недостатньо деталізовані. Проаналізувати повноту охоплення всіх ресурсних потоків.</t>
  </si>
  <si>
    <t>Розробити та затвердити комплексні порядки, правила і процедури управління бюджетними коштами та іншими ресурсами. Охопити всі типи ресурсів та фінансових операцій.</t>
  </si>
  <si>
    <t>Доповнити та актуалізувати порядки ведення бухгалтерського обліку. Привести у відповідність до чинних нормативних вимог.</t>
  </si>
  <si>
    <t>Розробити та затвердити порядки, правила і процедури ведення бухгалтерського обліку відповідно до нормативно-правових актів. Призначити відповідальних осіб за ведення обліку.</t>
  </si>
  <si>
    <t>Доопрацювати та затвердити порядки закупівель у частинах, де є прогалини. Забезпечити відповідність чинному законодавству про публічні та оборонні закупівлі.</t>
  </si>
  <si>
    <t>Розробити та затвердити повний комплект порядків, правил і процедур здійснення оборонних та публічних закупівель. Забезпечити відповідність Закону України про публічні закупівлі та галузевим нормативним актам.</t>
  </si>
  <si>
    <t>Організувати навчання особового складу з питань ВК та управління ризиками. Розробити план підвищення кваліфікації. Провести інструктаж. Контролювати застосування знань на практиці.</t>
  </si>
  <si>
    <t>Провести системне навчання всього персоналу. Організувати вивчення Порядку та відповідних наказів. Встановити відповідальність за незнання вимог. Ввести систематичне оцінювання рівня знань.</t>
  </si>
  <si>
    <t>Забезпечити повне документальне підтвердження ідентифікації ризиків. Оформити протоколи засідань. Зберігати всі матеріали від структурних підрозділів.</t>
  </si>
  <si>
    <t>Провести ідентифікацію та оцінку ризиків з повним документуванням. Скликати засідання робочої групи. Оформити протоколи та зібрати матеріали від підрозділів. Задокументувати всі результати.</t>
  </si>
  <si>
    <t>Опрацювати та затвердити реєстр ризиків і відхилень у встановлені строки. Привести наявний реєстр у відповідність до всіх вимог Порядку.</t>
  </si>
  <si>
    <t>Терміново розробити та затвердити реєстр ризиків і відхилень. Він має охоплювати всі ідентифіковані ризики та відхилення із заходами контролю. Дотриматися строків, визначених Порядком.</t>
  </si>
  <si>
    <t>Переглянути ідентифіковані ризики на відповідність поточним завданням та цілям. Уточнити категорії ризиків та причинно-наслідкові зв'язки там, де є невідповідності.</t>
  </si>
  <si>
    <t>Переглянути та актуалізувати всі ризики. Провести навчання членів робочої групи з методів правильної ідентифікації та категоризації. Забезпечити обов'язкову участь керівників підрозділів.</t>
  </si>
  <si>
    <t>Переглянути заходи контролю на відповідність ризикам. Деталізувати заходи з недоліками. Для кожного заходу визначити відповідальну особу, строк та очікуваний результат.</t>
  </si>
  <si>
    <t>Переробити заходи контролю. Кожний захід повинен: бути конкретним, реальним, мати відповідального та строк виконання, бути спрямованим на зменшення впливу ризику.</t>
  </si>
  <si>
    <t>Доопрацювати профілі ключових ризиків, де вони є неповними або недостатньо інформативними. Переконатися, що кожен профіль містить відповідний дизайн заходу контролю.</t>
  </si>
  <si>
    <t>Розробити та затвердити профілі для кожного ключового ризику. Кожний профіль має містити дизайн заходу контролю. Профілі затверджуються керівником установи.</t>
  </si>
  <si>
    <t>Забезпечити повне доведення реєстру до всіх керівників підрозділів та відповідного персоналу. Задокументувати факт ознайомлення (підписи, журнал).</t>
  </si>
  <si>
    <t>Негайно довести реєстр ризиків до всіх керівників підрозділів та особового складу у відповідній частині. Провести роз'яснення щодо виконання заходів контролю. Задокументувати факт доведення.</t>
  </si>
  <si>
    <t>Забезпечити більш регулярний перегляд ризиків при змінах середовища. Вчасно вносити зміни до реєстру. Налагодити процедуру моніторингу умов, що потребують перегляду ризиків.</t>
  </si>
  <si>
    <t>Провести негайний перегляд ризиків. Встановити систематичний порядок перегляду при суттєвих змінах середовища, виявленні неефективних заходів та за результатами контрольних заходів.</t>
  </si>
  <si>
    <t>Налагодити систематичне щоквартальне надання інформації від керівників підрозділів менеджеру ВК. Забезпечити повне відображення в реєстрі.</t>
  </si>
  <si>
    <t>Встановити обов'язковий порядок щоквартального звітування керівників підрозділів перед менеджером ВК. Визначити форму та строки надання інформації. Забезпечити відображення в реєстрі.</t>
  </si>
  <si>
    <t>Проаналізувати причини невиконання заходів. Забезпечити регулярний моніторинг виконання та вчасне реагування на затримки. Вжити заходів щодо підвищення виконавської дисципліни.</t>
  </si>
  <si>
    <t>Провести аналіз причин масового невиконання заходів контролю. Розробити план прискорення виконання. Встановити посилений контроль. Розглянути питання відповідальності за невиконання.</t>
  </si>
  <si>
    <t>Підвищити регулярність та системність моніторингу виконання заходів. Встановити графік проведення. Документувати результати.</t>
  </si>
  <si>
    <t>Організувати систематичний моніторинг виконання заходів контролю менеджером ВК та відповідальними особами. Встановити обов'язковість документального оформлення результатів.</t>
  </si>
  <si>
    <t>Провести додаткову ідентифікацію систематичних ризиків. Доопрацювати заходи контролю. Включити до реєстрів відповідних установ.</t>
  </si>
  <si>
    <t>Організувати роботу з ідентифікації систематичних ризиків та відхилень у підпорядкованих установах. Включити їх до реєстрів. Розробити заходи контролю для реагування на рівні ОВУ.</t>
  </si>
  <si>
    <t>Забезпечити своєчасне та повне подання інформації про зовнішні та систематичні ризики до вищого органу управління.</t>
  </si>
  <si>
    <t>Налагодити системну роботу з подання інформації до вищих ОВУ про ризики та відхилення, що потребують рішень на вищому рівні. Визначити строки та форму подання.</t>
  </si>
  <si>
    <t>Доопрацювати реєстр, включивши всі систематичні ризики від вищого ОВУ. Розробити профілі для відсутніх ризиків.</t>
  </si>
  <si>
    <t>Терміново включити до реєстру всі систематичні ризики від вищого ОВУ. Розробити профілі та визначити заходи контролю. Затвердити керівником установи.</t>
  </si>
  <si>
    <t>Активізувати роботу з ідентифікації ключових ризиків та підготовки профілів для врахування у плані діяльності. Усунути недоліки у підготовці пропозицій.</t>
  </si>
  <si>
    <t>Організувати підготовку пропозицій щодо ключових ризиків для врахування у плані діяльності Міноборони. Розробити профілі таких ризиків. Забезпечити своєчасне подання.</t>
  </si>
  <si>
    <t>Вдосконалити систему ідентифікації ризиків при розробці стратегічних документів. Усунути прогалини в управлінні ризиками по окремих напрямах.</t>
  </si>
  <si>
    <t>Запровадити обов'язкову процедуру ідентифікації ризиків при розробці та виконанні стратегічних та програмних документів. Призначити відповідальних за кожен документ.</t>
  </si>
  <si>
    <t>Переглянути плани усунення недоліків. Деталізувати виконавців та строки. Налагодити систематичний моніторинг виконання. Забезпечити доведення до виконавців.</t>
  </si>
  <si>
    <t>Розробити плани усунення недоліків за всіма контрольними заходами. Визначити конкретних виконавців, строки та очікувані результати. Налагодити систематичний моніторинг.</t>
  </si>
  <si>
    <t>Забезпечити своєчасне включення інформації про відхилення до реєстру після кожного контрольного заходу. Обґрунтовувати виключення відхилень документально.</t>
  </si>
  <si>
    <t>Терміново включити до реєстру всю інформацію про виявлені відхилення. Встановити обов'язковий порядок внесення відхилень до реєстру по завершенні кожного контрольного заходу.</t>
  </si>
  <si>
    <t>Доопрацювати профілі відхилень, усунувши виявлені недоліки. Переконатися у наявності дизайну заходу контролю для кожного профілю.</t>
  </si>
  <si>
    <t>Розробити та затвердити профілі для кожного відхилення, внесеного до реєстру. Кожний профіль має містити дизайн заходу контролю. Затвердити керівником.</t>
  </si>
  <si>
    <t>Актуалізувати заходи контролю. Забезпечити їх спрямованість як на усунення відхилення, так і причин його виникнення та недопущення у майбутньому.</t>
  </si>
  <si>
    <t>Переробити заходи контролю щодо відхилень. Кожний захід має бути спрямований на усунення відхилення, його причин та недопущення в подальшому. Визначити конкретних відповідальних.</t>
  </si>
  <si>
    <t>Налагодити систематичне щоквартальне звітування щодо відхилень. Забезпечити відображення повної інформації у реєстрі.</t>
  </si>
  <si>
    <t>Встановити обов'язковий порядок щоквартального надання посадовими особами інформації про виконання заходів щодо відхилень. Забезпечити відображення в реєстрі.</t>
  </si>
  <si>
    <t>Активізувати роботу щодо усунення відхилень. Проаналізувати причини незадовільного рівня. Вжити додаткових заходів щодо підвищення ефективності.</t>
  </si>
  <si>
    <t>Провести аналіз причин масового невиконання. Розробити план прискорення усунення відхилень. Встановити посилений контроль. Розглянути відповідальність за невиконання.</t>
  </si>
  <si>
    <t>Підвищити інтенсивність моніторингу виконання заходів щодо відхилень. Встановити регулярний графік. Документувати результати.</t>
  </si>
  <si>
    <t>Організувати систематичний моніторинг виконання заходів контролю щодо відхилень. Встановити обов'язковість документування результатів.</t>
  </si>
  <si>
    <t>Забезпечити своєчасне та повне звітування про стан усунення відхилень. Усунути затримки та прогалини у звітності.</t>
  </si>
  <si>
    <t>Налагодити систему звітування відповідно до вимог НПА та керівних документів. Забезпечити своєчасність та повноту звітів.</t>
  </si>
  <si>
    <t>Вжити заходів щодо підвищення дисципліни виконання процедур контролю. Провести навчання відповідального персоналу. Встановити посилений контроль на проблемних ділянках.</t>
  </si>
  <si>
    <t>Провести аналіз причин масового невиконання процедур. Організувати навчання персоналу. Вжити дисциплінарних заходів. Встановити системний контроль за дотриманням процедур.</t>
  </si>
  <si>
    <t>Завершити та впорядкувати проведення інвентаризацій. Оформити всі необхідні документи. Прийняти рішення за результатами інвентаризацій.</t>
  </si>
  <si>
    <t>Провести інвентаризації відповідно до встановлених вимог. Оформити наказ, відомості, акти. Усунути ознаки формальності. Прийняти рішення за результатами.</t>
  </si>
  <si>
    <t>Підвищити ефективність заходів щодо відшкодування збитків. Забезпечити своєчасне прийняття рішень та контроль за їх виконанням.</t>
  </si>
  <si>
    <t>Вжити невідкладних заходів щодо відшкодування збитків. Прийняти всі необхідні рішення та забезпечити їх виконання. Встановити системний контроль за відшкодуванням.</t>
  </si>
  <si>
    <t>Активізувати заходи щодо погашення заборгованості. Розробити план з конкретними строками та відповідальними. Забезпечити систематичний моніторинг.</t>
  </si>
  <si>
    <t>Терміново вжити заходів щодо погашення простроченої дебіторської заборгованості. Розробити та затвердити план погашення. Задіяти всі законні механізми стягнення.</t>
  </si>
  <si>
    <t>Усунути виявлені недоліки в документообігу. Провести навчання відповідального персоналу. Встановити систематичний контроль за дотриманням порядку.</t>
  </si>
  <si>
    <t>Розробити (актуалізувати) та впровадити порядок організації документообігу. Провести навчання персоналу. Встановити відповідальних за контроль дотримання.</t>
  </si>
  <si>
    <t>Доопрацювати та завершити реалізацію антикорупційних заходів. Провести повну ідентифікацію та оцінку корупційних ризиків там, де це ще не зроблено.</t>
  </si>
  <si>
    <t>Терміново розробити та впровадити заходи із запобігання та протидії корупції. Провести ідентифікацію та оцінку корупційних ризиків. Призначити відповідальних за здійснення заходів контролю та встановити строки.</t>
  </si>
  <si>
    <t>Усунути невідповідності в антикорупційній програмі. Привести документ у відповідність до результатів оцінки корупційних ризиків. Забезпечити реалістичність заходів.</t>
  </si>
  <si>
    <t>Розробити антикорупційну програму (або план роботи) на підставі оцінки корупційних ризиків. Забезпечити відповідність вимогам законодавства. Затвердити у встановленому порядку.</t>
  </si>
  <si>
    <t>Активізувати моніторинг виконання заходів програми. Забезпечити виконання всіх заходів у визначені строки. Усунути прогалини в охопленні.</t>
  </si>
  <si>
    <t>Організувати систематичний моніторинг виконання заходів антикорупційної програми. Встановити обов'язковість документування результатів. Забезпечити фактичне виконання.</t>
  </si>
  <si>
    <t>Усунути недоліки у проведенні самооцінки. Забезпечити повноту та об'єктивність. Привести процедуру самооцінки у відповідність до вимог Порядку.</t>
  </si>
  <si>
    <t>Організувати та провести самооцінку функціонування ВК відповідно до Порядку. Самооцінка має охоплювати всі розділи оцінювальної картки. Менеджер ВК відповідає за якість проведення.</t>
  </si>
  <si>
    <t>Підвищити якість та інформативність щоквартального звітування перед керівником. Забезпечити своєчасність підготовки. Включити всі обов'язкові елементи.</t>
  </si>
  <si>
    <t>Організувати систематичне щоквартальне інформування керівника про стан ВК. Встановити форму та зміст звітних документів. Менеджер ВК відповідає за своєчасність та якість.</t>
  </si>
  <si>
    <t>Вжити заходів для забезпечення своєчасного подання звіту в майбутньому. Проаналізувати причини порушення строків та усунути їх. Встановити внутрішні строки підготовки.</t>
  </si>
  <si>
    <t>Підготувати та подати звіт невідкладно. Проаналізувати причини непредставлення. Встановити внутрішні строки підготовки, що гарантують дотримання зовнішніх строків.</t>
  </si>
  <si>
    <t>Доповнити звіт підтверджуючою інформацією. Забезпечити, щоб рівень ВК підтверджувався конкретними доказами та прикладами.</t>
  </si>
  <si>
    <t>Переглянути та доопрацювати звіт. Забезпечити об'єктивну оцінку та повноту інформації. Звіт має містити конкретні факти, підтверджені документально.</t>
  </si>
  <si>
    <t>Актуалізувати наявні інструкції та порядки. Розробити документи для напрямів, де вони відсутні. Привести всі документи у відповідність до чинного законодавства.</t>
  </si>
  <si>
    <t>Розробити та затвердити повний комплект інструкцій, порядків та положень за всіма напрямками діяльності. Забезпечити відповідність законодавству.</t>
  </si>
  <si>
    <t>Забезпечити більш повну та об'єктивну підготовку інформації. Усунути прогалини. Забезпечити своєчасне подання.</t>
  </si>
  <si>
    <t>Організувати підготовку повної та об'єктивної інформації для Декларації та Звіту. Призначити відповідальних за кожний розділ. Забезпечити відповідність підготовлених матеріалів визначеним питанням.</t>
  </si>
  <si>
    <t>Виявити конкретні порушення. Провести навчання персоналу. Розробити заходи щодо підвищення правової культури та дисципліни виконання процедур.</t>
  </si>
  <si>
    <t>Провести повний аудит відповідності діяльності вимогам законодавства. Вжити невідкладних заходів щодо усунення порушень. Підвищити відповідальність керівного складу.</t>
  </si>
  <si>
    <t>Провести аналіз ефективності використання ресурсів. Виявити та усунути неефективні процеси та надмірні витрати. Запровадити регулярний аналіз ефективності.</t>
  </si>
  <si>
    <t>Провести комплексний аналіз всіх процесів виконання завдань на результативність та економність. Розробити заходи оптимізації. Встановити показники ефективності та їх моніторинг.</t>
  </si>
  <si>
    <t>Посилити контроль за цільовим використанням бюджетних коштів та майна. Усунути виявлені факти нецільового використання. Підвищити рівень фінансової дисципліни.</t>
  </si>
  <si>
    <t>Провести детальну перевірку цільового використання ресурсів. Усунути всі факти нецільового використання. Запровадити попередній контроль перед прийняттям рішень про використання ресурсів.</t>
  </si>
  <si>
    <t>Активізувати роботу щодо попередження ризиків, включаючи корупційні. Провести додатковий аналіз ризикових ситуацій. Вдосконалити превентивні заходи.</t>
  </si>
  <si>
    <t>Провести повну переоцінку ризиків. Розробити та реалізувати комплекс превентивних заходів. Особлива увага – корупційним ризикам та ризикам шахрайства.</t>
  </si>
  <si>
    <t>Підвищити якість роботи щодо виявлення відхилень. Вдосконалити механізми попередження небажаних подій. Забезпечити своєчасне реагування.</t>
  </si>
  <si>
    <t>Запровадити систематичну роботу з виявлення та реагування на відхилення. Визначити відповідальних на кожному рівні управління. Забезпечити оперативне реагування та усунення причин.</t>
  </si>
  <si>
    <t>Активізувати виявлення та використання можливостей для покращення. Налагодити систему збору пропозицій від персоналу.</t>
  </si>
  <si>
    <t>Запровадити системний підхід до виявлення можливостей для покращення процесів та розвитку спроможностей. Призначити відповідальних за інноваційну діяльність.</t>
  </si>
  <si>
    <t>Підвищити якість та достовірність звітності. Усунути випадки недостовірної або несвоєчасної інформації. Встановити контроль перед підписанням звітних документів.</t>
  </si>
  <si>
    <t>Провести аудит якості звітності. Усунути системні причини недостовірності. Встановити відповідальність за підписання недостовірних звітів. Запровадити перехресну перевірку даних.</t>
  </si>
  <si>
    <t>Підвищити регулярність координації та методичного забезпечення. Перейти від епізодичного до систематичного спрямування діяльності підрозділів ВК.</t>
  </si>
  <si>
    <t>Організувати систематичне спрямування діяльності підрозділів ВК та координацію менеджерів. Розробити та поширити методичні рекомендації. Запровадити обмін кращими практиками.</t>
  </si>
  <si>
    <t>Підвищити систематичність нагляду. Забезпечити регулярний контроль виконання планів та завдань. Усунути епізодичність.</t>
  </si>
  <si>
    <t>Організувати систематичний нагляд за роботою підрозділів ВК та менеджерів. Визначити форми та методи нагляду. Встановити регулярні строки.</t>
  </si>
  <si>
    <t>Забезпечити повне доведення строків та порядку звітування до всіх підпорядкованих установ. Усунути прогалини в інформуванні окремих установ.</t>
  </si>
  <si>
    <t>Встановити та довести до всіх підпорядкованих установ конкретні строки та порядок звітування про стан ВК. Підтвердити факт доведення документально.</t>
  </si>
  <si>
    <t>Підвищити якість та повноту узагальнення звітних документів. Усунути прогалини в охопленні установ. Забезпечити об'єктивність інформації.</t>
  </si>
  <si>
    <t>Організувати своєчасне та повне узагальнення та підготовку звітних документів. Провести аналіз звітності підпорядкованих установ. Забезпечити об'єктивність та повноту.</t>
  </si>
  <si>
    <t>Переглянути підходи до планування. Забезпечити обґрунтований вибір об'єктів на основі ризик-орієнтованого підходу. Актуалізувати план перевірок.</t>
  </si>
  <si>
    <t>Розробити річний план перевірок стану організації ВК. Застосувати ризик-орієнтований підхід при виборі об'єктів. Затвердити план у встановленому порядку.</t>
  </si>
  <si>
    <t>Підвищити рівень фактичного виконання запланованих перевірок. Усунути причини невиконання. Забезпечити дотримання строків.</t>
  </si>
  <si>
    <t>Вжити заходів щодо виконання запланованих перевірок. Проаналізувати причини невиконання. Залучити ресурси або скоригувати план з урахуванням реальних можливостей.</t>
  </si>
  <si>
    <t>Підвищити якість дотримання Методики. Усунути невідповідності в оформленні результатів. Провести навчання осіб, які здійснюють перевірки.</t>
  </si>
  <si>
    <t>Забезпечити суворе дотримання Методики перевірки при всіх перевірках. Провести навчання перевіряючих. Запровадити контроль якості оформлення матеріалів перевірок.</t>
  </si>
  <si>
    <t>Підвищити якість та конкретність рекомендацій. Забезпечити їх спрямованість на усунення причин недоліків. Визначати конкретні строки виконання.</t>
  </si>
  <si>
    <t>Кардинально покращити підходи до формулювання рекомендацій. Кожна рекомендація: конкретна, чітко сформульована, спрямована на причини недоліків, з конкретним строком виконання.</t>
  </si>
  <si>
    <t>Активізувати моніторинг впровадження рекомендацій. Вести систематичний облік стану впровадження. Оцінювати реальний вплив виконаних рекомендацій.</t>
  </si>
  <si>
    <t>Організувати систематичний моніторинг впровадження рекомендацій та виконання пропозицій. Встановити порядок оцінки впливу результатів впровадження на стан ВК.</t>
  </si>
  <si>
    <t>Підвищити систематичність нагляду за проведенням перевірок підпорядкованими підрозділами ВК. Забезпечити більш регулярний моніторинг дотримання Методики.</t>
  </si>
  <si>
    <t>Організувати систематичний нагляд за проведенням перевірок підпорядкованими підрозділами ВК. Налагодити регулярний моніторинг дотримання ними Методики перевірки.</t>
  </si>
  <si>
    <t>Підвищити регулярність інформаційного обміну щодо систематичних ризиків. Перейти від епізодичного до постійного обміну інформацією.</t>
  </si>
  <si>
    <t>Організувати систематичний інформаційний обмін з підпорядкованими установами щодо систематичних ризиків та відхилень. Встановити порядок та регулярність такого обміну.</t>
  </si>
  <si>
    <t>Активізувати аналіз пропозицій підпорядкованих установ щодо ризиків. Забезпечити більш повну підготовку та направлення пропозицій за належністю.</t>
  </si>
  <si>
    <t>Організувати систематичний аналіз пропозицій підпорядкованих установ. Забезпечити підготовку та направлення обґрунтованих пропозицій до вищих органів управління.</t>
  </si>
  <si>
    <t>Підвищити систематичність моніторингу розроблення заходів контролю структурними підрозділами. Встановити регулярні строки та форми.</t>
  </si>
  <si>
    <t>Організувати систематичний моніторинг розроблення підрозділами ОВУ заходів контролю для реагування на систематичні ризики та відхилення.</t>
  </si>
  <si>
    <t>Забезпечити більш повне доведення рекомендованих заходів контролю до всіх підпорядкованих установ. Усунути прогалини.</t>
  </si>
  <si>
    <t>Організувати доведення рекомендованих заходів контролю до всіх підпорядкованих установ. Підтвердити документально. Забезпечити зворотній зв'язок щодо виконання.</t>
  </si>
  <si>
    <t>Підвищити якість та повноту моніторингу. Охопити як сам ОВУ, так і підпорядковані установи.</t>
  </si>
  <si>
    <t>Організувати систематичний моніторинг виконання заходів контролю в ОВУ та підпорядкованих установах. Встановити форми та строки звітування.</t>
  </si>
  <si>
    <t>Активізувати аналіз стану усунення відхилень. Підвищити якість пропозицій керівнику щодо заходів реагування.</t>
  </si>
  <si>
    <t>Організувати систематичний аналіз стану усунення відхилень у підпорядкованих установах. Готувати конкретні пропозиції керівнику ОВУ щодо посилення заходів реагування.</t>
  </si>
  <si>
    <t>Розширити тематику узагальненої інформації. Охопити всі обов'язкові питання ВК та управління ризиками.</t>
  </si>
  <si>
    <t>Організувати регулярне надання керівнику ОВУ узагальненої інформації за підпорядковані установи. Визначити форму та строки подання.</t>
  </si>
  <si>
    <t>Розширити охоплення суб'єктів господарювання моніторингом. Забезпечити систематичний моніторинг всіх підприємств сфери управління.</t>
  </si>
  <si>
    <t>Організувати моніторинг дотримання вимог законодавства ВК суб'єктами господарювання сфери управління Міноборони. Охопити всі підприємства. Визначити форму та строки.</t>
  </si>
  <si>
    <t>Забезпечити виконання заходів моніторингу на всіх підприємствах. Усунути прогалини в охопленні.</t>
  </si>
  <si>
    <t>Розробити та затвердити план моніторингу фінансово-господарської діяльності. Організувати систематичне проведення. Встановити форму та строки звітування за результатами.</t>
  </si>
  <si>
    <t>Що таке діагностичний інструмент оцінки внутрішнього контролю та управління ризиками DIA-ERM?</t>
  </si>
  <si>
    <t>Переглянути та доповнити Положення про установу всіма делегованими завданнями та функціями. Погодити виправлену редакцію з вищим органом управління.</t>
  </si>
  <si>
    <r>
      <rPr>
        <b/>
        <u/>
        <sz val="15"/>
        <color rgb="FF000000"/>
        <rFont val="Arial"/>
        <family val="2"/>
      </rPr>
      <t>Для чого використовується DIA-ERM?</t>
    </r>
    <r>
      <rPr>
        <sz val="15"/>
        <color rgb="FF000000"/>
        <rFont val="Arial"/>
        <family val="2"/>
      </rPr>
      <t xml:space="preserve">
</t>
    </r>
    <r>
      <rPr>
        <sz val="9.5"/>
        <color rgb="FF000000"/>
        <rFont val="Arial"/>
        <family val="2"/>
      </rPr>
      <t xml:space="preserve">DIA-ERM (Diagnostic Instrument for Assessment — Enterprise Risk Management) — автоматизований інструмент самооцінки стану організації внутрішнього контролю та управління ризиками для органів військового управління, підпорядкованих бюджетних установ Міністерства оборони України, Збройних Сил України та Державної спеціальної служби транспорту.
Механізми самооцінки побудовані на критеріях і вимогах пунктів 11 розділу V, 4 розділу VI та 1 розділу X Порядку організації внутрішнього контролю та управління ризиками (наказ МОУ від 02.04.2019 № 145 (в редакції наказу МОУ від 22.10.2025 № 709), а також Методики перевірки стану організації внутрішнього контролю та управління ризиками (№ 220/5/2115 від 24.10.2025).
Концептуальна основа. При розробці DIA-ERM за орієнтир взято французький досвід — інструмент EMR (Échelle de Maturité de la Gestion des Risques), розроблений Генеральною дирекцією публічних фінансів Франції (DGFiP). Він дозволяє організації визначити рівень зрілості системи управління ризиками, щорічно відстежувати динаміку та отримувати стандартизовані рекомендації щодо вдосконалення. Саме ця логіка — від діагностики до безперервного моніторингу — покладена в основу DIA-ERM. Інструмент є цілеспрямованою адаптацією перевіреної міжнародної практики до українських реалій державного управління у секторі безпеки та оборони, що набуває особливого значення в контексті євроінтеграційних зобов'язань та підвищення прозорості управління оборонними ресурсами.
</t>
    </r>
    <r>
      <rPr>
        <b/>
        <u/>
        <sz val="15"/>
        <color rgb="FF000000"/>
        <rFont val="Arial"/>
        <family val="2"/>
        <charset val="204"/>
      </rPr>
      <t xml:space="preserve">Яке місце DIA-ERM у системі ДВФК (Державного внутрішнього фінансового контролю)?
</t>
    </r>
    <r>
      <rPr>
        <sz val="9.5"/>
        <color rgb="FF000000"/>
        <rFont val="Arial"/>
        <family val="2"/>
      </rPr>
      <t>DIA-ERM є інструментом другої лінії управління на рівні установи — він реалізує механізм моніторингу внутрішнього контролю  та управління ризиками. Результати самооцінки відображають позицію керівника установи щодо якості внутрішнього середовища, яке охоплює діяльність операційних підрозділів першої лінії, та слугують основою для річного звіту перед органом управління вищого рівня.
На рівні нагляду з боку ОВУ — DIA-ERM виконує подвійну функцію. По-перше, Розділ 4 інструменту безпосередньо оцінює якість координації та нагляду з боку ОВУ за станом ВК підпорядкованих установ. По-друге, зведена звітність підпорядкованих установ, сформована на основі DIA-ERM, є інформаційною базою для аналітичної роботи ОВУ та підготовки консолідованих звітів.
Внутрішній аудит використовує результати самооцінки як одне з джерел інформації при плануванні аудиторських завдань та формуванні ризик-орієнтованого плану перевірок. Водночас висновки внутрішнього аудиту щодо стану ВК є незалежною верифікацією результатів самооцінки — що відповідає логіці ДВФК, де самооцінка і аудит є взаємодоповнюючими, а не дублюючими елементами. При цьому результати самооцінки, отримані за допомогою DIA-ERM, не є самостійним доказом ефективності системи ВК та управління ризиками — вони відображають позицію керівника установи щодо стану власної системи і потребують незалежного підтвердження через аудиторські та інші контрольні заходи.
Державний фінансовий контроль — зовнішній щодо системи МОУ — отримує через DIA-ERM додатковий орієнтир для оцінки зрілості управлінських систем: наявність задокументованої, систематичної самооцінки є індикатором інституційної спроможності установи і може враховуватися при визначенні обсягу та глибини контрольних заходів.
Таким чином, DIA-ERM функціонує не ізольовано, а як структурний елемент єдиного контрольного середовища, забезпечуючи інформаційну взаємодію між усіма рівнями ДВФК — від операційного керівника до зовнішнього контролю.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</si>
</sst>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6" x14ac:knownFonts="1">
    <font>
      <sz val="11"/>
      <color theme="1"/>
      <name val="Calibri"/>
      <family val="2"/>
      <charset val="1"/>
    </font>
    <font>
      <b/>
      <sz val="16"/>
      <color rgb="FFFFFFFF"/>
      <name val="Arial"/>
      <family val="2"/>
      <charset val="204"/>
    </font>
    <font>
      <i/>
      <sz val="11"/>
      <color rgb="FFFFFFFF"/>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b/>
      <sz val="10"/>
      <color rgb="FF276221"/>
      <name val="Arial"/>
      <family val="2"/>
      <charset val="204"/>
    </font>
    <font>
      <sz val="9"/>
      <color rgb="FF276221"/>
      <name val="Arial"/>
      <family val="2"/>
      <charset val="204"/>
    </font>
    <font>
      <b/>
      <sz val="10"/>
      <color rgb="FF7D5800"/>
      <name val="Arial"/>
      <family val="2"/>
      <charset val="204"/>
    </font>
    <font>
      <sz val="9"/>
      <color rgb="FF7D5800"/>
      <name val="Arial"/>
      <family val="2"/>
      <charset val="204"/>
    </font>
    <font>
      <b/>
      <sz val="10"/>
      <color rgb="FF8B0000"/>
      <name val="Arial"/>
      <family val="2"/>
      <charset val="204"/>
    </font>
    <font>
      <sz val="9"/>
      <color rgb="FF8B0000"/>
      <name val="Arial"/>
      <family val="2"/>
      <charset val="204"/>
    </font>
    <font>
      <b/>
      <sz val="9"/>
      <color rgb="FF000000"/>
      <name val="Arial"/>
      <family val="2"/>
      <charset val="204"/>
    </font>
    <font>
      <sz val="9"/>
      <color rgb="FF000000"/>
      <name val="Arial"/>
      <family val="2"/>
      <charset val="204"/>
    </font>
    <font>
      <b/>
      <sz val="12"/>
      <color rgb="FFFFFFFF"/>
      <name val="Arial"/>
      <family val="2"/>
      <charset val="204"/>
    </font>
    <font>
      <i/>
      <sz val="9"/>
      <color rgb="FF1F4E79"/>
      <name val="Arial"/>
      <family val="2"/>
      <charset val="204"/>
    </font>
    <font>
      <b/>
      <sz val="9"/>
      <color rgb="FFFFFFFF"/>
      <name val="Arial"/>
      <family val="2"/>
      <charset val="204"/>
    </font>
    <font>
      <b/>
      <sz val="10"/>
      <color rgb="FF375623"/>
      <name val="Arial"/>
      <family val="2"/>
      <charset val="204"/>
    </font>
    <font>
      <b/>
      <sz val="11"/>
      <color rgb="FF375623"/>
      <name val="Arial"/>
      <family val="2"/>
      <charset val="204"/>
    </font>
    <font>
      <b/>
      <sz val="11"/>
      <name val="Arial"/>
      <family val="2"/>
      <charset val="204"/>
    </font>
    <font>
      <i/>
      <sz val="8"/>
      <name val="Arial"/>
      <family val="2"/>
      <charset val="204"/>
    </font>
    <font>
      <b/>
      <sz val="9"/>
      <color rgb="FFFFFFFF"/>
      <name val="Arial"/>
      <family val="2"/>
      <charset val="204"/>
    </font>
    <font>
      <b/>
      <sz val="8"/>
      <color rgb="FF1F4E79"/>
      <name val="Arial"/>
      <family val="2"/>
      <charset val="204"/>
    </font>
    <font>
      <b/>
      <sz val="9"/>
      <name val="Arial"/>
      <family val="2"/>
      <charset val="204"/>
    </font>
    <font>
      <sz val="9"/>
      <name val="Arial"/>
      <family val="2"/>
      <charset val="204"/>
    </font>
    <font>
      <sz val="8"/>
      <color rgb="FF375623"/>
      <name val="Arial"/>
      <family val="2"/>
      <charset val="204"/>
    </font>
    <font>
      <sz val="8"/>
      <color rgb="FF7D6608"/>
      <name val="Arial"/>
      <family val="2"/>
      <charset val="204"/>
    </font>
    <font>
      <sz val="8"/>
      <color rgb="FF9C0006"/>
      <name val="Arial"/>
      <family val="2"/>
      <charset val="204"/>
    </font>
    <font>
      <sz val="8"/>
      <name val="Arial"/>
      <family val="2"/>
      <charset val="204"/>
    </font>
    <font>
      <b/>
      <sz val="12"/>
      <color rgb="FF1F4E79"/>
      <name val="Arial"/>
      <family val="2"/>
      <charset val="204"/>
    </font>
    <font>
      <b/>
      <sz val="13"/>
      <color rgb="FF1F4E79"/>
      <name val="Arial"/>
      <family val="2"/>
      <charset val="204"/>
    </font>
    <font>
      <b/>
      <sz val="10"/>
      <name val="Arial"/>
      <family val="2"/>
      <charset val="204"/>
    </font>
    <font>
      <b/>
      <sz val="15"/>
      <color rgb="FF9C0006"/>
      <name val="Arial"/>
      <family val="2"/>
      <charset val="204"/>
    </font>
    <font>
      <b/>
      <sz val="12"/>
      <color rgb="FF375623"/>
      <name val="Arial"/>
      <family val="2"/>
      <charset val="204"/>
    </font>
    <font>
      <b/>
      <sz val="11"/>
      <color rgb="FFFFFFFF"/>
      <name val="Arial"/>
      <family val="2"/>
      <charset val="204"/>
    </font>
    <font>
      <b/>
      <sz val="13"/>
      <color rgb="FFFFFFFF"/>
      <name val="Arial"/>
      <family val="2"/>
      <charset val="204"/>
    </font>
    <font>
      <sz val="10"/>
      <color rgb="FF2E75B6"/>
      <name val="Arial"/>
      <family val="2"/>
      <charset val="204"/>
    </font>
    <font>
      <b/>
      <sz val="9"/>
      <color rgb="FF2E75B6"/>
      <name val="Arial"/>
      <family val="2"/>
      <charset val="204"/>
    </font>
    <font>
      <b/>
      <sz val="10"/>
      <color rgb="FF1F4E79"/>
      <name val="Arial"/>
      <family val="2"/>
      <charset val="204"/>
    </font>
    <font>
      <sz val="9"/>
      <color rgb="FF1F4E79"/>
      <name val="Arial"/>
      <family val="2"/>
      <charset val="204"/>
    </font>
    <font>
      <b/>
      <sz val="9"/>
      <color rgb="FF1F4E79"/>
      <name val="Arial"/>
      <family val="2"/>
      <charset val="204"/>
    </font>
    <font>
      <i/>
      <sz val="8"/>
      <color rgb="FF595959"/>
      <name val="Arial"/>
      <family val="2"/>
      <charset val="204"/>
    </font>
    <font>
      <b/>
      <sz val="13"/>
      <color rgb="FF2E75B6"/>
      <name val="Arial"/>
      <family val="2"/>
      <charset val="204"/>
    </font>
    <font>
      <b/>
      <i/>
      <sz val="10"/>
      <color rgb="FF2E75B6"/>
      <name val="Arial"/>
      <family val="2"/>
      <charset val="204"/>
    </font>
    <font>
      <i/>
      <sz val="10"/>
      <color rgb="FF1F4E79"/>
      <name val="Arial"/>
      <family val="2"/>
      <charset val="204"/>
    </font>
    <font>
      <sz val="9"/>
      <name val="Arial"/>
      <family val="2"/>
      <charset val="204"/>
    </font>
    <font>
      <b/>
      <sz val="9"/>
      <name val="Arial"/>
      <family val="2"/>
      <charset val="204"/>
    </font>
    <font>
      <sz val="9"/>
      <color theme="1"/>
      <name val="Calibri"/>
      <family val="2"/>
      <charset val="204"/>
    </font>
    <font>
      <b/>
      <sz val="14"/>
      <name val="Arial"/>
      <family val="2"/>
      <charset val="204"/>
    </font>
    <font>
      <sz val="10"/>
      <name val="Arial"/>
      <family val="2"/>
      <charset val="204"/>
    </font>
    <font>
      <b/>
      <sz val="10"/>
      <color rgb="FFFFFFFF"/>
      <name val="Arial"/>
      <family val="2"/>
      <charset val="204"/>
    </font>
    <font>
      <b/>
      <sz val="20"/>
      <color theme="0"/>
      <name val="Arial"/>
      <family val="2"/>
    </font>
    <font>
      <sz val="9.5"/>
      <color rgb="FF000000"/>
      <name val="Arial"/>
      <family val="2"/>
    </font>
    <font>
      <b/>
      <u/>
      <sz val="15"/>
      <color rgb="FF000000"/>
      <name val="Arial"/>
      <family val="2"/>
    </font>
    <font>
      <sz val="15"/>
      <color rgb="FF000000"/>
      <name val="Arial"/>
      <family val="2"/>
    </font>
    <font>
      <b/>
      <u/>
      <sz val="15"/>
      <color rgb="FF000000"/>
      <name val="Arial"/>
      <family val="2"/>
      <charset val="204"/>
    </font>
  </fonts>
  <fills count="24">
    <fill>
      <patternFill patternType="none"/>
    </fill>
    <fill>
      <patternFill patternType="gray125"/>
    </fill>
    <fill>
      <patternFill patternType="solid">
        <fgColor rgb="FF1F4E79"/>
        <bgColor rgb="FF003366"/>
      </patternFill>
    </fill>
    <fill>
      <patternFill patternType="solid">
        <fgColor rgb="FF2E75B6"/>
        <bgColor rgb="FF0066CC"/>
      </patternFill>
    </fill>
    <fill>
      <patternFill patternType="solid">
        <fgColor rgb="FFFFFAE6"/>
        <bgColor rgb="FFF9F9F9"/>
      </patternFill>
    </fill>
    <fill>
      <patternFill patternType="solid">
        <fgColor rgb="FFC6EFCE"/>
        <bgColor rgb="FFE2EFDA"/>
      </patternFill>
    </fill>
    <fill>
      <patternFill patternType="solid">
        <fgColor rgb="FFFFEB9C"/>
        <bgColor rgb="FFFFF2CC"/>
      </patternFill>
    </fill>
    <fill>
      <patternFill patternType="solid">
        <fgColor rgb="FFFFC7CE"/>
        <bgColor rgb="FFFFE2CC"/>
      </patternFill>
    </fill>
    <fill>
      <patternFill patternType="solid">
        <fgColor rgb="FFF5F9FD"/>
        <bgColor rgb="FFF9F9F9"/>
      </patternFill>
    </fill>
    <fill>
      <patternFill patternType="solid">
        <fgColor rgb="FFD6E4F0"/>
        <bgColor rgb="FFD6E4F7"/>
      </patternFill>
    </fill>
    <fill>
      <patternFill patternType="solid">
        <fgColor rgb="FFF2F2F2"/>
        <bgColor rgb="FFF5F9FD"/>
      </patternFill>
    </fill>
    <fill>
      <patternFill patternType="solid">
        <fgColor rgb="FFFFFFFF"/>
        <bgColor rgb="FFF9F9F9"/>
      </patternFill>
    </fill>
    <fill>
      <patternFill patternType="solid">
        <fgColor rgb="FFE2EFDA"/>
        <bgColor rgb="FFE2EFF1"/>
      </patternFill>
    </fill>
    <fill>
      <patternFill patternType="solid">
        <fgColor rgb="FFDAE3F3"/>
        <bgColor rgb="FFD6E4F0"/>
      </patternFill>
    </fill>
    <fill>
      <patternFill patternType="solid">
        <fgColor rgb="FF9DC3E6"/>
        <bgColor rgb="FFB8CCE4"/>
      </patternFill>
    </fill>
    <fill>
      <patternFill patternType="solid">
        <fgColor rgb="FFFFF2CC"/>
        <bgColor rgb="FFFFFAE6"/>
      </patternFill>
    </fill>
    <fill>
      <patternFill patternType="solid">
        <fgColor rgb="FFFFE2CC"/>
        <bgColor rgb="FFFFF2CC"/>
      </patternFill>
    </fill>
    <fill>
      <patternFill patternType="solid">
        <fgColor rgb="FFF9F9F9"/>
        <bgColor rgb="FFF5F9FD"/>
      </patternFill>
    </fill>
    <fill>
      <patternFill patternType="solid">
        <fgColor rgb="FFBDD7EE"/>
        <bgColor rgb="FFB8CCE4"/>
      </patternFill>
    </fill>
    <fill>
      <patternFill patternType="solid">
        <fgColor rgb="FFDCE6F1"/>
        <bgColor rgb="FFDAE3F3"/>
      </patternFill>
    </fill>
    <fill>
      <patternFill patternType="solid">
        <fgColor rgb="FFE2EFF1"/>
        <bgColor rgb="FFE2EFDA"/>
      </patternFill>
    </fill>
    <fill>
      <patternFill patternType="solid">
        <fgColor rgb="FFF0E6FF"/>
        <bgColor rgb="FFF2F2F2"/>
      </patternFill>
    </fill>
    <fill>
      <patternFill patternType="solid">
        <fgColor rgb="FFD6E4F7"/>
        <bgColor rgb="FFD6E4F0"/>
      </patternFill>
    </fill>
    <fill>
      <patternFill patternType="solid">
        <fgColor rgb="FF7E0021"/>
        <bgColor rgb="FF800000"/>
      </patternFill>
    </fill>
  </fills>
  <borders count="32">
    <border>
      <left/>
      <right/>
      <top/>
      <bottom/>
      <diagonal/>
    </border>
    <border>
      <left style="medium">
        <color rgb="FF2E75B6"/>
      </left>
      <right/>
      <top style="medium">
        <color rgb="FF2E75B6"/>
      </top>
      <bottom style="medium">
        <color rgb="FF2E75B6"/>
      </bottom>
      <diagonal/>
    </border>
    <border>
      <left style="thin">
        <color rgb="FFB8CCE4"/>
      </left>
      <right/>
      <top style="thin">
        <color rgb="FFB8CCE4"/>
      </top>
      <bottom style="thin">
        <color rgb="FFB8CCE4"/>
      </bottom>
      <diagonal/>
    </border>
    <border>
      <left style="thin">
        <color rgb="FFB8CCE4"/>
      </left>
      <right/>
      <top style="thin">
        <color rgb="FFB8CCE4"/>
      </top>
      <bottom/>
      <diagonal/>
    </border>
    <border>
      <left style="medium">
        <color rgb="FF1F4E79"/>
      </left>
      <right/>
      <top style="medium">
        <color rgb="FF1F4E79"/>
      </top>
      <bottom style="medium">
        <color rgb="FF1F4E79"/>
      </bottom>
      <diagonal/>
    </border>
    <border>
      <left style="medium">
        <color rgb="FF1F4E79"/>
      </left>
      <right style="medium">
        <color rgb="FF1F4E79"/>
      </right>
      <top style="medium">
        <color rgb="FF1F4E79"/>
      </top>
      <bottom style="medium">
        <color rgb="FF1F4E79"/>
      </bottom>
      <diagonal/>
    </border>
    <border>
      <left style="thin">
        <color rgb="FFB8CCE4"/>
      </left>
      <right style="thin">
        <color rgb="FFB8CCE4"/>
      </right>
      <top style="thin">
        <color rgb="FFB8CCE4"/>
      </top>
      <bottom style="thin">
        <color rgb="FFB8CCE4"/>
      </bottom>
      <diagonal/>
    </border>
    <border>
      <left style="medium">
        <color rgb="FF2E75B6"/>
      </left>
      <right style="medium">
        <color rgb="FF2E75B6"/>
      </right>
      <top style="medium">
        <color rgb="FF2E75B6"/>
      </top>
      <bottom style="medium">
        <color rgb="FF2E75B6"/>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style="medium">
        <color rgb="FF2E75B6"/>
      </top>
      <bottom style="medium">
        <color rgb="FF2E75B6"/>
      </bottom>
      <diagonal/>
    </border>
    <border>
      <left/>
      <right/>
      <top style="thin">
        <color rgb="FFB8CCE4"/>
      </top>
      <bottom/>
      <diagonal/>
    </border>
    <border>
      <left/>
      <right/>
      <top style="thin">
        <color rgb="FFB8CCE4"/>
      </top>
      <bottom style="thin">
        <color rgb="FFB8CCE4"/>
      </bottom>
      <diagonal/>
    </border>
    <border>
      <left style="thin">
        <color rgb="FFB8CCE4"/>
      </left>
      <right/>
      <top/>
      <bottom/>
      <diagonal/>
    </border>
    <border>
      <left/>
      <right/>
      <top style="medium">
        <color rgb="FF1F4E79"/>
      </top>
      <bottom style="medium">
        <color rgb="FF1F4E79"/>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1">
    <xf numFmtId="0" fontId="0" fillId="0" borderId="0" xfId="0"/>
    <xf numFmtId="0" fontId="16" fillId="2" borderId="5" xfId="0" applyFont="1" applyFill="1" applyBorder="1" applyAlignment="1" applyProtection="1">
      <alignment horizontal="center" vertical="center" wrapText="1"/>
      <protection locked="0"/>
    </xf>
    <xf numFmtId="0" fontId="3" fillId="8" borderId="6" xfId="0" applyFont="1" applyFill="1" applyBorder="1" applyAlignment="1" applyProtection="1">
      <alignment horizontal="center" vertical="center" wrapText="1"/>
      <protection locked="0"/>
    </xf>
    <xf numFmtId="0" fontId="13" fillId="8" borderId="6"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3" fillId="10" borderId="7" xfId="0" applyFont="1" applyFill="1" applyBorder="1" applyAlignment="1" applyProtection="1">
      <alignment horizontal="center" vertical="center" wrapText="1"/>
      <protection locked="0"/>
    </xf>
    <xf numFmtId="0" fontId="13" fillId="8" borderId="6" xfId="0" applyFont="1" applyFill="1" applyBorder="1" applyAlignment="1">
      <alignment horizontal="left" vertical="center" wrapText="1"/>
    </xf>
    <xf numFmtId="0" fontId="13" fillId="4" borderId="6" xfId="0" applyFont="1" applyFill="1" applyBorder="1" applyAlignment="1" applyProtection="1">
      <alignment horizontal="left" vertical="center" wrapText="1"/>
      <protection locked="0"/>
    </xf>
    <xf numFmtId="0" fontId="3" fillId="11" borderId="6" xfId="0" applyFont="1" applyFill="1" applyBorder="1" applyAlignment="1" applyProtection="1">
      <alignment horizontal="center" vertical="center" wrapText="1"/>
      <protection locked="0"/>
    </xf>
    <xf numFmtId="0" fontId="13" fillId="11" borderId="6" xfId="0" applyFont="1" applyFill="1" applyBorder="1" applyAlignment="1" applyProtection="1">
      <alignment horizontal="left" vertical="center" wrapText="1"/>
      <protection locked="0"/>
    </xf>
    <xf numFmtId="0" fontId="13" fillId="11" borderId="6" xfId="0" applyFont="1" applyFill="1" applyBorder="1" applyAlignment="1">
      <alignment horizontal="left" vertical="center" wrapText="1"/>
    </xf>
    <xf numFmtId="0" fontId="22" fillId="14" borderId="9" xfId="0" applyFont="1" applyFill="1" applyBorder="1" applyAlignment="1" applyProtection="1">
      <alignment horizontal="center" vertical="center" wrapText="1"/>
      <protection locked="0"/>
    </xf>
    <xf numFmtId="0" fontId="19" fillId="15" borderId="9" xfId="0" applyFont="1" applyFill="1" applyBorder="1" applyAlignment="1" applyProtection="1">
      <alignment horizontal="center" vertical="center" wrapText="1"/>
      <protection locked="0"/>
    </xf>
    <xf numFmtId="0" fontId="19" fillId="16" borderId="9" xfId="0" applyFont="1" applyFill="1" applyBorder="1" applyAlignment="1">
      <alignment horizontal="center" vertical="center" wrapText="1"/>
    </xf>
    <xf numFmtId="0" fontId="28" fillId="17" borderId="9" xfId="0" applyFont="1" applyFill="1" applyBorder="1" applyAlignment="1">
      <alignment horizontal="left" vertical="center" wrapText="1"/>
    </xf>
    <xf numFmtId="0" fontId="29" fillId="18" borderId="9" xfId="0" applyFont="1" applyFill="1" applyBorder="1" applyAlignment="1">
      <alignment horizontal="center" vertical="center" wrapText="1"/>
    </xf>
    <xf numFmtId="0" fontId="32" fillId="16" borderId="9" xfId="0" applyFont="1" applyFill="1" applyBorder="1" applyAlignment="1">
      <alignment horizontal="center" vertical="center" wrapText="1"/>
    </xf>
    <xf numFmtId="0" fontId="16" fillId="2" borderId="6" xfId="0" applyFont="1" applyFill="1" applyBorder="1" applyAlignment="1" applyProtection="1">
      <alignment horizontal="center" vertical="center" wrapText="1"/>
      <protection locked="0"/>
    </xf>
    <xf numFmtId="0" fontId="3" fillId="9" borderId="6"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left" vertical="center" wrapText="1"/>
      <protection locked="0"/>
    </xf>
    <xf numFmtId="0" fontId="4" fillId="8" borderId="6" xfId="0" applyFont="1" applyFill="1" applyBorder="1" applyAlignment="1" applyProtection="1">
      <alignment horizontal="center" vertical="center" wrapText="1"/>
      <protection locked="0"/>
    </xf>
    <xf numFmtId="0" fontId="6"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4" fillId="10" borderId="9"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center" vertical="center" wrapText="1"/>
      <protection locked="0"/>
    </xf>
    <xf numFmtId="0" fontId="3" fillId="10" borderId="9" xfId="0" applyFont="1" applyFill="1" applyBorder="1" applyAlignment="1" applyProtection="1">
      <alignment horizontal="center" vertical="center" wrapText="1"/>
      <protection locked="0"/>
    </xf>
    <xf numFmtId="0" fontId="13" fillId="0" borderId="9" xfId="0" applyFont="1" applyBorder="1" applyAlignment="1" applyProtection="1">
      <alignment horizontal="left" vertical="center" wrapText="1"/>
      <protection locked="0"/>
    </xf>
    <xf numFmtId="0" fontId="12" fillId="5" borderId="9" xfId="0" applyFont="1" applyFill="1" applyBorder="1" applyAlignment="1" applyProtection="1">
      <alignment horizontal="center" vertical="center" wrapText="1"/>
      <protection locked="0"/>
    </xf>
    <xf numFmtId="0" fontId="13" fillId="12" borderId="9"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37" fillId="19" borderId="9" xfId="0" applyFont="1" applyFill="1" applyBorder="1" applyAlignment="1" applyProtection="1">
      <alignment horizontal="center" vertical="center"/>
      <protection locked="0"/>
    </xf>
    <xf numFmtId="0" fontId="12" fillId="10" borderId="9" xfId="0" applyFont="1" applyFill="1" applyBorder="1" applyAlignment="1">
      <alignment horizontal="center" vertical="center" wrapText="1"/>
    </xf>
    <xf numFmtId="0" fontId="38" fillId="21" borderId="9" xfId="0" applyFont="1" applyFill="1" applyBorder="1" applyAlignment="1" applyProtection="1">
      <alignment horizontal="center" vertical="center" wrapText="1"/>
      <protection locked="0"/>
    </xf>
    <xf numFmtId="0" fontId="39" fillId="21" borderId="9" xfId="0" applyFont="1" applyFill="1" applyBorder="1" applyAlignment="1" applyProtection="1">
      <alignment horizontal="left" vertical="center" wrapText="1"/>
      <protection locked="0"/>
    </xf>
    <xf numFmtId="0" fontId="40" fillId="21"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5" fillId="20" borderId="11" xfId="0" applyFont="1" applyFill="1" applyBorder="1" applyAlignment="1">
      <alignment horizontal="center" vertical="center" wrapText="1"/>
    </xf>
    <xf numFmtId="0" fontId="5" fillId="20" borderId="11" xfId="0" applyFont="1" applyFill="1" applyBorder="1" applyAlignment="1" applyProtection="1">
      <alignment horizontal="left" vertical="center" wrapText="1"/>
      <protection locked="0"/>
    </xf>
    <xf numFmtId="0" fontId="12" fillId="10" borderId="9" xfId="0" applyFont="1" applyFill="1" applyBorder="1" applyAlignment="1" applyProtection="1">
      <alignment horizontal="center" vertical="center" wrapText="1"/>
      <protection locked="0"/>
    </xf>
    <xf numFmtId="0" fontId="47" fillId="0" borderId="0" xfId="0" applyFont="1"/>
    <xf numFmtId="0" fontId="12" fillId="10" borderId="9" xfId="0" applyFont="1" applyFill="1" applyBorder="1" applyAlignment="1" applyProtection="1">
      <alignment horizontal="left" vertical="center" wrapText="1"/>
      <protection locked="0"/>
    </xf>
    <xf numFmtId="0" fontId="46" fillId="5" borderId="9" xfId="0" applyFont="1" applyFill="1" applyBorder="1" applyAlignment="1">
      <alignment horizontal="center" vertical="center"/>
    </xf>
    <xf numFmtId="0" fontId="46" fillId="6" borderId="9" xfId="0" applyFont="1" applyFill="1" applyBorder="1" applyAlignment="1">
      <alignment horizontal="center" vertical="center"/>
    </xf>
    <xf numFmtId="0" fontId="46" fillId="7" borderId="9" xfId="0" applyFont="1" applyFill="1" applyBorder="1" applyAlignment="1">
      <alignment horizontal="center" vertical="center"/>
    </xf>
    <xf numFmtId="0" fontId="13" fillId="0" borderId="8" xfId="0" applyFont="1" applyBorder="1" applyAlignment="1" applyProtection="1">
      <alignment horizontal="left" vertical="center" wrapText="1"/>
      <protection locked="0"/>
    </xf>
    <xf numFmtId="0" fontId="0" fillId="0" borderId="0" xfId="0" applyProtection="1">
      <protection locked="0"/>
    </xf>
    <xf numFmtId="0" fontId="16" fillId="3" borderId="9" xfId="0" applyFont="1" applyFill="1" applyBorder="1" applyAlignment="1" applyProtection="1">
      <alignment horizontal="center" vertical="center" wrapText="1"/>
      <protection locked="0"/>
    </xf>
    <xf numFmtId="0" fontId="0" fillId="0" borderId="0" xfId="0"/>
    <xf numFmtId="0" fontId="49" fillId="0" borderId="9" xfId="0" applyFont="1" applyBorder="1" applyAlignment="1">
      <alignment horizontal="left" vertical="center" wrapText="1"/>
    </xf>
    <xf numFmtId="0" fontId="21" fillId="2" borderId="9" xfId="0" applyFont="1" applyFill="1" applyBorder="1" applyAlignment="1" applyProtection="1">
      <alignment horizontal="center" vertical="center" wrapText="1"/>
      <protection locked="0"/>
    </xf>
    <xf numFmtId="0" fontId="23" fillId="10" borderId="9" xfId="0" applyFont="1" applyFill="1" applyBorder="1" applyAlignment="1" applyProtection="1">
      <alignment horizontal="center" vertical="center" wrapText="1"/>
      <protection locked="0"/>
    </xf>
    <xf numFmtId="0" fontId="24" fillId="10" borderId="9" xfId="0" applyFont="1" applyFill="1" applyBorder="1" applyAlignment="1" applyProtection="1">
      <alignment horizontal="left" vertical="center" wrapText="1"/>
      <protection locked="0"/>
    </xf>
    <xf numFmtId="0" fontId="25" fillId="12" borderId="9" xfId="0" applyFont="1" applyFill="1" applyBorder="1" applyAlignment="1" applyProtection="1">
      <alignment horizontal="center" vertical="center" wrapText="1"/>
      <protection locked="0"/>
    </xf>
    <xf numFmtId="0" fontId="26" fillId="6" borderId="9" xfId="0" applyFont="1" applyFill="1" applyBorder="1" applyAlignment="1" applyProtection="1">
      <alignment horizontal="center" vertical="center" wrapText="1"/>
      <protection locked="0"/>
    </xf>
    <xf numFmtId="0" fontId="27" fillId="7" borderId="9" xfId="0" applyFont="1" applyFill="1" applyBorder="1" applyAlignment="1" applyProtection="1">
      <alignment horizontal="center" vertical="center" wrapText="1"/>
      <protection locked="0"/>
    </xf>
    <xf numFmtId="0" fontId="23" fillId="11" borderId="9" xfId="0" applyFont="1" applyFill="1" applyBorder="1" applyAlignment="1" applyProtection="1">
      <alignment horizontal="center" vertical="center" wrapText="1"/>
      <protection locked="0"/>
    </xf>
    <xf numFmtId="0" fontId="24" fillId="11" borderId="9" xfId="0" applyFont="1" applyFill="1" applyBorder="1" applyAlignment="1" applyProtection="1">
      <alignment horizontal="left" vertical="center" wrapText="1"/>
      <protection locked="0"/>
    </xf>
    <xf numFmtId="0" fontId="24" fillId="18" borderId="9" xfId="0" applyFont="1" applyFill="1" applyBorder="1" applyAlignment="1" applyProtection="1">
      <alignment horizontal="center" vertical="center" wrapText="1"/>
      <protection locked="0"/>
    </xf>
    <xf numFmtId="0" fontId="24" fillId="14" borderId="9" xfId="0" applyFont="1" applyFill="1" applyBorder="1" applyAlignment="1" applyProtection="1">
      <alignment horizontal="center" vertical="center" wrapText="1"/>
      <protection locked="0"/>
    </xf>
    <xf numFmtId="0" fontId="24" fillId="16" borderId="9" xfId="0" applyFont="1" applyFill="1" applyBorder="1" applyAlignment="1" applyProtection="1">
      <alignment horizontal="center" vertical="center" wrapText="1"/>
      <protection locked="0"/>
    </xf>
    <xf numFmtId="0" fontId="50" fillId="2" borderId="9" xfId="0" applyFont="1" applyFill="1" applyBorder="1" applyAlignment="1" applyProtection="1">
      <alignment horizontal="center" vertical="center" wrapText="1"/>
      <protection locked="0"/>
    </xf>
    <xf numFmtId="0" fontId="49" fillId="0" borderId="9" xfId="0" applyFont="1" applyBorder="1" applyAlignment="1" applyProtection="1">
      <alignment horizontal="center" vertical="center" wrapText="1"/>
      <protection locked="0"/>
    </xf>
    <xf numFmtId="0" fontId="51" fillId="23" borderId="21" xfId="0" applyFont="1" applyFill="1" applyBorder="1" applyAlignment="1">
      <alignment horizontal="center" vertical="center" wrapText="1"/>
    </xf>
    <xf numFmtId="0" fontId="51" fillId="23" borderId="22" xfId="0" applyFont="1" applyFill="1" applyBorder="1" applyAlignment="1">
      <alignment horizontal="center" vertical="center" wrapText="1"/>
    </xf>
    <xf numFmtId="0" fontId="51" fillId="23" borderId="23" xfId="0" applyFont="1" applyFill="1" applyBorder="1" applyAlignment="1">
      <alignment horizontal="center" vertical="center" wrapText="1"/>
    </xf>
    <xf numFmtId="0" fontId="52" fillId="0" borderId="24" xfId="0" applyFont="1" applyBorder="1" applyAlignment="1">
      <alignment horizontal="left" vertical="top" wrapText="1"/>
    </xf>
    <xf numFmtId="0" fontId="52" fillId="0" borderId="25" xfId="0" applyFont="1" applyBorder="1" applyAlignment="1">
      <alignment horizontal="left" vertical="top" wrapText="1"/>
    </xf>
    <xf numFmtId="0" fontId="52" fillId="0" borderId="26" xfId="0" applyFont="1" applyBorder="1" applyAlignment="1">
      <alignment horizontal="left" vertical="top" wrapText="1"/>
    </xf>
    <xf numFmtId="0" fontId="52" fillId="0" borderId="27" xfId="0" applyFont="1" applyBorder="1" applyAlignment="1">
      <alignment horizontal="left" vertical="top" wrapText="1"/>
    </xf>
    <xf numFmtId="0" fontId="52" fillId="0" borderId="0" xfId="0" applyFont="1" applyBorder="1" applyAlignment="1">
      <alignment horizontal="left" vertical="top" wrapText="1"/>
    </xf>
    <xf numFmtId="0" fontId="52" fillId="0" borderId="28" xfId="0" applyFont="1" applyBorder="1" applyAlignment="1">
      <alignment horizontal="left" vertical="top" wrapText="1"/>
    </xf>
    <xf numFmtId="0" fontId="52" fillId="0" borderId="29" xfId="0" applyFont="1" applyBorder="1" applyAlignment="1">
      <alignment horizontal="left" vertical="top" wrapText="1"/>
    </xf>
    <xf numFmtId="0" fontId="52" fillId="0" borderId="30" xfId="0" applyFont="1" applyBorder="1" applyAlignment="1">
      <alignment horizontal="left" vertical="top" wrapText="1"/>
    </xf>
    <xf numFmtId="0" fontId="52" fillId="0" borderId="31" xfId="0" applyFont="1" applyBorder="1" applyAlignment="1">
      <alignment horizontal="left" vertical="top" wrapText="1"/>
    </xf>
    <xf numFmtId="0" fontId="1" fillId="2" borderId="0" xfId="0" applyFont="1" applyFill="1" applyAlignment="1" applyProtection="1">
      <alignment horizontal="center" vertical="center" wrapText="1"/>
      <protection locked="0"/>
    </xf>
    <xf numFmtId="0" fontId="0" fillId="0" borderId="0" xfId="0" applyProtection="1">
      <protection locked="0"/>
    </xf>
    <xf numFmtId="0" fontId="13" fillId="8" borderId="3" xfId="0" applyFont="1" applyFill="1" applyBorder="1" applyAlignment="1" applyProtection="1">
      <alignment horizontal="left" vertical="top" wrapText="1"/>
      <protection locked="0"/>
    </xf>
    <xf numFmtId="0" fontId="0" fillId="0" borderId="14" xfId="0" applyBorder="1" applyProtection="1">
      <protection locked="0"/>
    </xf>
    <xf numFmtId="0" fontId="0" fillId="0" borderId="16" xfId="0" applyBorder="1" applyProtection="1">
      <protection locked="0"/>
    </xf>
    <xf numFmtId="0" fontId="3" fillId="0" borderId="0" xfId="0" applyFont="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0" fillId="0" borderId="13" xfId="0" applyBorder="1" applyProtection="1">
      <protection locked="0"/>
    </xf>
    <xf numFmtId="0" fontId="12" fillId="0" borderId="3" xfId="0" applyFont="1" applyBorder="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0" fillId="0" borderId="15" xfId="0" applyBorder="1" applyProtection="1">
      <protection locked="0"/>
    </xf>
    <xf numFmtId="49" fontId="4" fillId="4" borderId="1" xfId="0" applyNumberFormat="1"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wrapText="1"/>
      <protection locked="0"/>
    </xf>
    <xf numFmtId="164" fontId="4" fillId="4" borderId="1" xfId="0" applyNumberFormat="1" applyFont="1" applyFill="1" applyBorder="1" applyAlignment="1" applyProtection="1">
      <alignment horizontal="left" vertical="center" wrapText="1"/>
      <protection locked="0"/>
    </xf>
    <xf numFmtId="164" fontId="0" fillId="0" borderId="13" xfId="0" applyNumberFormat="1" applyBorder="1" applyProtection="1">
      <protection locked="0"/>
    </xf>
    <xf numFmtId="0" fontId="10" fillId="7" borderId="2"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left" vertical="center" wrapText="1"/>
      <protection locked="0"/>
    </xf>
    <xf numFmtId="0" fontId="7" fillId="5" borderId="2"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center" vertical="center" wrapText="1"/>
      <protection locked="0"/>
    </xf>
    <xf numFmtId="0" fontId="0" fillId="0" borderId="17" xfId="0" applyBorder="1" applyProtection="1">
      <protection locked="0"/>
    </xf>
    <xf numFmtId="0" fontId="15" fillId="9" borderId="0" xfId="0" applyFont="1" applyFill="1" applyAlignment="1" applyProtection="1">
      <alignment horizontal="left" vertical="center" wrapText="1"/>
      <protection locked="0"/>
    </xf>
    <xf numFmtId="0" fontId="18" fillId="12" borderId="2" xfId="0" applyFont="1" applyFill="1" applyBorder="1" applyAlignment="1">
      <alignment horizontal="center" vertical="center" wrapText="1"/>
    </xf>
    <xf numFmtId="0" fontId="17" fillId="12" borderId="2"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center" vertical="center" wrapText="1"/>
      <protection locked="0"/>
    </xf>
    <xf numFmtId="0" fontId="0" fillId="0" borderId="11" xfId="0" applyBorder="1" applyProtection="1">
      <protection locked="0"/>
    </xf>
    <xf numFmtId="0" fontId="21" fillId="3" borderId="8" xfId="0" applyFont="1" applyFill="1" applyBorder="1" applyAlignment="1" applyProtection="1">
      <alignment horizontal="center" vertical="center" wrapText="1"/>
      <protection locked="0"/>
    </xf>
    <xf numFmtId="0" fontId="23" fillId="18" borderId="8" xfId="0" applyFont="1" applyFill="1" applyBorder="1" applyAlignment="1" applyProtection="1">
      <alignment horizontal="right" vertical="center" wrapText="1"/>
      <protection locked="0"/>
    </xf>
    <xf numFmtId="0" fontId="31" fillId="16" borderId="8" xfId="0" applyFont="1" applyFill="1" applyBorder="1" applyAlignment="1" applyProtection="1">
      <alignment horizontal="right" vertical="center" wrapText="1"/>
      <protection locked="0"/>
    </xf>
    <xf numFmtId="0" fontId="20" fillId="13" borderId="8"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center" vertical="center" wrapText="1"/>
      <protection locked="0"/>
    </xf>
    <xf numFmtId="0" fontId="23" fillId="14" borderId="8" xfId="0" applyFont="1" applyFill="1" applyBorder="1" applyAlignment="1" applyProtection="1">
      <alignment horizontal="right" vertical="center" wrapText="1"/>
      <protection locked="0"/>
    </xf>
    <xf numFmtId="0" fontId="30" fillId="14" borderId="8" xfId="0" applyFont="1" applyFill="1" applyBorder="1" applyAlignment="1">
      <alignment horizontal="center" vertical="center" wrapText="1"/>
    </xf>
    <xf numFmtId="0" fontId="13" fillId="8" borderId="2" xfId="0" applyFont="1" applyFill="1" applyBorder="1" applyAlignment="1" applyProtection="1">
      <alignment horizontal="left" vertical="center" wrapText="1"/>
      <protection locked="0"/>
    </xf>
    <xf numFmtId="0" fontId="13" fillId="11" borderId="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33" fillId="12" borderId="2" xfId="0" applyFont="1" applyFill="1" applyBorder="1" applyAlignment="1">
      <alignment horizontal="center" vertical="center" wrapText="1"/>
    </xf>
    <xf numFmtId="0" fontId="15" fillId="19" borderId="8" xfId="0" applyFont="1" applyFill="1" applyBorder="1" applyAlignment="1" applyProtection="1">
      <alignment horizontal="left" vertical="center" wrapText="1"/>
      <protection locked="0"/>
    </xf>
    <xf numFmtId="0" fontId="40" fillId="19" borderId="9" xfId="0" applyFont="1" applyFill="1" applyBorder="1" applyAlignment="1">
      <alignment horizontal="center" vertical="center" wrapText="1"/>
    </xf>
    <xf numFmtId="0" fontId="0" fillId="0" borderId="19" xfId="0" applyBorder="1" applyProtection="1">
      <protection locked="0"/>
    </xf>
    <xf numFmtId="0" fontId="16" fillId="3" borderId="8" xfId="0" applyFont="1" applyFill="1" applyBorder="1" applyAlignment="1" applyProtection="1">
      <alignment horizontal="left" vertical="center" wrapText="1"/>
      <protection locked="0"/>
    </xf>
    <xf numFmtId="0" fontId="3" fillId="10" borderId="8" xfId="0" applyFont="1" applyFill="1" applyBorder="1" applyAlignment="1" applyProtection="1">
      <alignment horizontal="left" vertical="center" wrapText="1"/>
      <protection locked="0"/>
    </xf>
    <xf numFmtId="0" fontId="45" fillId="0" borderId="9" xfId="0" applyFont="1" applyBorder="1" applyAlignment="1">
      <alignment horizontal="left" vertical="center" wrapText="1"/>
    </xf>
    <xf numFmtId="0" fontId="44" fillId="21" borderId="8" xfId="0" applyFont="1" applyFill="1" applyBorder="1" applyAlignment="1">
      <alignment horizontal="left" vertical="center" wrapText="1"/>
    </xf>
    <xf numFmtId="0" fontId="4" fillId="20" borderId="8" xfId="0" applyFont="1" applyFill="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11" borderId="8" xfId="0" applyFont="1" applyFill="1" applyBorder="1" applyAlignment="1">
      <alignment horizontal="left" vertical="center" wrapText="1"/>
    </xf>
    <xf numFmtId="0" fontId="14" fillId="2" borderId="2" xfId="0" applyFont="1" applyFill="1" applyBorder="1" applyAlignment="1">
      <alignment horizontal="center" vertical="center" wrapText="1"/>
    </xf>
    <xf numFmtId="164" fontId="36" fillId="19" borderId="8" xfId="0" applyNumberFormat="1" applyFont="1" applyFill="1" applyBorder="1" applyAlignment="1">
      <alignment horizontal="left" vertical="center" wrapText="1"/>
    </xf>
    <xf numFmtId="164" fontId="0" fillId="0" borderId="11" xfId="0" applyNumberFormat="1" applyBorder="1" applyProtection="1">
      <protection locked="0"/>
    </xf>
    <xf numFmtId="0" fontId="41" fillId="10" borderId="8" xfId="0" applyFont="1" applyFill="1" applyBorder="1" applyAlignment="1" applyProtection="1">
      <alignment horizontal="left" vertical="center" wrapText="1"/>
      <protection locked="0"/>
    </xf>
    <xf numFmtId="0" fontId="15" fillId="19" borderId="10" xfId="0" applyFont="1" applyFill="1" applyBorder="1" applyAlignment="1" applyProtection="1">
      <alignment horizontal="left" vertical="center" wrapText="1"/>
      <protection locked="0"/>
    </xf>
    <xf numFmtId="0" fontId="0" fillId="0" borderId="18" xfId="0" applyBorder="1" applyProtection="1">
      <protection locked="0"/>
    </xf>
    <xf numFmtId="0" fontId="4" fillId="11" borderId="8" xfId="0" applyFont="1" applyFill="1" applyBorder="1" applyAlignment="1">
      <alignment horizontal="center" vertical="center" wrapText="1"/>
    </xf>
    <xf numFmtId="0" fontId="36" fillId="19" borderId="8" xfId="0" applyFont="1" applyFill="1" applyBorder="1" applyAlignment="1">
      <alignment horizontal="left" vertical="center" wrapText="1"/>
    </xf>
    <xf numFmtId="0" fontId="34" fillId="2" borderId="8" xfId="0" applyFont="1" applyFill="1" applyBorder="1" applyAlignment="1" applyProtection="1">
      <alignment horizontal="center" vertical="center" wrapText="1"/>
      <protection locked="0"/>
    </xf>
    <xf numFmtId="0" fontId="42" fillId="22" borderId="9" xfId="0" applyFont="1" applyFill="1" applyBorder="1" applyAlignment="1">
      <alignment horizontal="center" vertical="center"/>
    </xf>
    <xf numFmtId="0" fontId="35" fillId="2" borderId="8" xfId="0" applyFont="1" applyFill="1" applyBorder="1" applyAlignment="1" applyProtection="1">
      <alignment horizontal="center" vertical="center" wrapText="1"/>
      <protection locked="0"/>
    </xf>
    <xf numFmtId="0" fontId="15" fillId="20" borderId="8" xfId="0" applyFont="1" applyFill="1" applyBorder="1" applyAlignment="1" applyProtection="1">
      <alignment horizontal="center" vertical="center" wrapText="1"/>
      <protection locked="0"/>
    </xf>
    <xf numFmtId="0" fontId="43" fillId="20" borderId="12" xfId="0" applyFont="1" applyFill="1" applyBorder="1" applyAlignment="1">
      <alignment horizontal="center" vertical="center" wrapText="1"/>
    </xf>
    <xf numFmtId="0" fontId="0" fillId="0" borderId="20" xfId="0" applyBorder="1" applyProtection="1">
      <protection locked="0"/>
    </xf>
    <xf numFmtId="0" fontId="34" fillId="2" borderId="8" xfId="0" applyFont="1" applyFill="1" applyBorder="1" applyAlignment="1" applyProtection="1">
      <alignment horizontal="left" vertical="center" wrapText="1"/>
      <protection locked="0"/>
    </xf>
    <xf numFmtId="0" fontId="5" fillId="20" borderId="11" xfId="0" applyFont="1" applyFill="1" applyBorder="1" applyAlignment="1" applyProtection="1">
      <alignment horizontal="right" vertical="center" wrapText="1"/>
      <protection locked="0"/>
    </xf>
    <xf numFmtId="0" fontId="3" fillId="11" borderId="8" xfId="0" applyFont="1" applyFill="1" applyBorder="1" applyAlignment="1" applyProtection="1">
      <alignment horizontal="left" vertical="center" wrapText="1"/>
      <protection locked="0"/>
    </xf>
    <xf numFmtId="0" fontId="16" fillId="3" borderId="9" xfId="0" applyFont="1" applyFill="1" applyBorder="1" applyAlignment="1" applyProtection="1">
      <alignment horizontal="center" vertical="center" wrapText="1"/>
      <protection locked="0"/>
    </xf>
    <xf numFmtId="49" fontId="36" fillId="19" borderId="8" xfId="0" applyNumberFormat="1" applyFont="1" applyFill="1" applyBorder="1" applyAlignment="1">
      <alignment horizontal="left" vertical="center" wrapText="1"/>
    </xf>
    <xf numFmtId="0" fontId="48" fillId="0" borderId="0" xfId="0" applyFont="1" applyAlignment="1" applyProtection="1">
      <alignment horizontal="center" vertical="center" wrapText="1"/>
      <protection locked="0"/>
    </xf>
    <xf numFmtId="0" fontId="48" fillId="0" borderId="0" xfId="0" applyFont="1" applyAlignment="1">
      <alignment horizontal="center" vertical="center" wrapText="1"/>
    </xf>
    <xf numFmtId="0" fontId="19" fillId="0" borderId="0" xfId="0" applyFont="1" applyAlignment="1">
      <alignment horizontal="center" vertical="center" wrapText="1"/>
    </xf>
    <xf numFmtId="0" fontId="49" fillId="0" borderId="9" xfId="0" applyFont="1" applyBorder="1" applyAlignment="1">
      <alignment horizontal="left" vertical="center" wrapText="1"/>
    </xf>
    <xf numFmtId="0" fontId="49" fillId="0" borderId="8" xfId="0" applyFont="1" applyBorder="1" applyAlignment="1">
      <alignment horizontal="left" vertical="center" wrapText="1"/>
    </xf>
    <xf numFmtId="0" fontId="50" fillId="2" borderId="9" xfId="0" applyFont="1" applyFill="1" applyBorder="1" applyAlignment="1" applyProtection="1">
      <alignment horizontal="center" vertical="center" wrapText="1"/>
      <protection locked="0"/>
    </xf>
    <xf numFmtId="0" fontId="49" fillId="0" borderId="0" xfId="0" applyFont="1" applyAlignment="1">
      <alignment horizontal="left" vertical="center" wrapText="1" indent="1"/>
    </xf>
    <xf numFmtId="0" fontId="50" fillId="2" borderId="8" xfId="0" applyFont="1" applyFill="1" applyBorder="1" applyAlignment="1" applyProtection="1">
      <alignment horizontal="center" vertical="center" wrapText="1"/>
      <protection locked="0"/>
    </xf>
    <xf numFmtId="0" fontId="49" fillId="0" borderId="0" xfId="0" applyFont="1" applyAlignment="1">
      <alignment horizontal="left" vertical="center" wrapText="1"/>
    </xf>
    <xf numFmtId="0" fontId="49" fillId="0" borderId="0" xfId="0" applyFont="1" applyAlignment="1">
      <alignment horizontal="center" vertical="center" wrapText="1"/>
    </xf>
    <xf numFmtId="0" fontId="19" fillId="0" borderId="0" xfId="0" applyFont="1" applyAlignment="1">
      <alignment horizontal="left" vertical="center" wrapText="1"/>
    </xf>
    <xf numFmtId="0" fontId="31" fillId="0" borderId="0" xfId="0" applyFont="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0" fillId="0" borderId="0" xfId="0"/>
  </cellXfs>
  <cellStyles count="1">
    <cellStyle name="Звичайний" xfId="0" builtinId="0"/>
  </cellStyles>
  <dxfs count="24">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
      <font>
        <b/>
        <sz val="10"/>
        <color rgb="FF8B0000"/>
        <name val="Arial"/>
        <charset val="1"/>
      </font>
      <fill>
        <patternFill>
          <bgColor rgb="FFFFC7CE"/>
        </patternFill>
      </fill>
    </dxf>
    <dxf>
      <font>
        <b/>
        <sz val="10"/>
        <color rgb="FF7D5800"/>
        <name val="Arial"/>
        <charset val="1"/>
      </font>
      <fill>
        <patternFill>
          <bgColor rgb="FFFFEB9C"/>
        </patternFill>
      </fill>
    </dxf>
    <dxf>
      <font>
        <b/>
        <sz val="10"/>
        <color rgb="FF276221"/>
        <name val="Arial"/>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2CC"/>
      <rgbColor rgb="FFFF00FF"/>
      <rgbColor rgb="FF00FFFF"/>
      <rgbColor rgb="FF8B0000"/>
      <rgbColor rgb="FF276221"/>
      <rgbColor rgb="FF000080"/>
      <rgbColor rgb="FF7D6608"/>
      <rgbColor rgb="FF800080"/>
      <rgbColor rgb="FF008080"/>
      <rgbColor rgb="FFB8CCE4"/>
      <rgbColor rgb="FF808080"/>
      <rgbColor rgb="FFD6E4F7"/>
      <rgbColor rgb="FF993366"/>
      <rgbColor rgb="FFFFFAE6"/>
      <rgbColor rgb="FFE2EFF1"/>
      <rgbColor rgb="FF660066"/>
      <rgbColor rgb="FFF0E6FF"/>
      <rgbColor rgb="FF0066CC"/>
      <rgbColor rgb="FFBDD7EE"/>
      <rgbColor rgb="FF000080"/>
      <rgbColor rgb="FFFF00FF"/>
      <rgbColor rgb="FFF2F2F2"/>
      <rgbColor rgb="FF00FFFF"/>
      <rgbColor rgb="FF800080"/>
      <rgbColor rgb="FF9C0006"/>
      <rgbColor rgb="FF008080"/>
      <rgbColor rgb="FF0000FF"/>
      <rgbColor rgb="FF00CCFF"/>
      <rgbColor rgb="FFE2EFDA"/>
      <rgbColor rgb="FFC6EFCE"/>
      <rgbColor rgb="FFFFEB9C"/>
      <rgbColor rgb="FF9DC3E6"/>
      <rgbColor rgb="FFFFE2CC"/>
      <rgbColor rgb="FFDAE3F3"/>
      <rgbColor rgb="FFFFC7CE"/>
      <rgbColor rgb="FF2E75B6"/>
      <rgbColor rgb="FF33CCCC"/>
      <rgbColor rgb="FFF5F9FD"/>
      <rgbColor rgb="FFDCE6F1"/>
      <rgbColor rgb="FFF9F9F9"/>
      <rgbColor rgb="FFFF6600"/>
      <rgbColor rgb="FF595959"/>
      <rgbColor rgb="FFD6E4F0"/>
      <rgbColor rgb="FF003366"/>
      <rgbColor rgb="FF339966"/>
      <rgbColor rgb="FF003300"/>
      <rgbColor rgb="FF333300"/>
      <rgbColor rgb="FF7D5800"/>
      <rgbColor rgb="FF993366"/>
      <rgbColor rgb="FF1F4E7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F34A-FED3-4A3F-B9C2-B03B346C71ED}">
  <dimension ref="A1:O25"/>
  <sheetViews>
    <sheetView tabSelected="1" workbookViewId="0">
      <selection activeCell="E32" sqref="E32"/>
    </sheetView>
  </sheetViews>
  <sheetFormatPr defaultRowHeight="15" x14ac:dyDescent="0.25"/>
  <sheetData>
    <row r="1" spans="1:15" ht="65.25" customHeight="1" thickBot="1" x14ac:dyDescent="0.3">
      <c r="A1" s="66" t="s">
        <v>646</v>
      </c>
      <c r="B1" s="67"/>
      <c r="C1" s="67"/>
      <c r="D1" s="67"/>
      <c r="E1" s="67"/>
      <c r="F1" s="67"/>
      <c r="G1" s="67"/>
      <c r="H1" s="67"/>
      <c r="I1" s="67"/>
      <c r="J1" s="67"/>
      <c r="K1" s="67"/>
      <c r="L1" s="67"/>
      <c r="M1" s="67"/>
      <c r="N1" s="67"/>
      <c r="O1" s="68"/>
    </row>
    <row r="2" spans="1:15" ht="16.5" customHeight="1" x14ac:dyDescent="0.25">
      <c r="A2" s="69" t="s">
        <v>648</v>
      </c>
      <c r="B2" s="70"/>
      <c r="C2" s="70"/>
      <c r="D2" s="70"/>
      <c r="E2" s="70"/>
      <c r="F2" s="70"/>
      <c r="G2" s="70"/>
      <c r="H2" s="70"/>
      <c r="I2" s="70"/>
      <c r="J2" s="70"/>
      <c r="K2" s="70"/>
      <c r="L2" s="70"/>
      <c r="M2" s="70"/>
      <c r="N2" s="70"/>
      <c r="O2" s="71"/>
    </row>
    <row r="3" spans="1:15" ht="16.5" customHeight="1" x14ac:dyDescent="0.25">
      <c r="A3" s="72"/>
      <c r="B3" s="73"/>
      <c r="C3" s="73"/>
      <c r="D3" s="73"/>
      <c r="E3" s="73"/>
      <c r="F3" s="73"/>
      <c r="G3" s="73"/>
      <c r="H3" s="73"/>
      <c r="I3" s="73"/>
      <c r="J3" s="73"/>
      <c r="K3" s="73"/>
      <c r="L3" s="73"/>
      <c r="M3" s="73"/>
      <c r="N3" s="73"/>
      <c r="O3" s="74"/>
    </row>
    <row r="4" spans="1:15" ht="16.5" customHeight="1" x14ac:dyDescent="0.25">
      <c r="A4" s="72"/>
      <c r="B4" s="73"/>
      <c r="C4" s="73"/>
      <c r="D4" s="73"/>
      <c r="E4" s="73"/>
      <c r="F4" s="73"/>
      <c r="G4" s="73"/>
      <c r="H4" s="73"/>
      <c r="I4" s="73"/>
      <c r="J4" s="73"/>
      <c r="K4" s="73"/>
      <c r="L4" s="73"/>
      <c r="M4" s="73"/>
      <c r="N4" s="73"/>
      <c r="O4" s="74"/>
    </row>
    <row r="5" spans="1:15" ht="16.5" customHeight="1" x14ac:dyDescent="0.25">
      <c r="A5" s="72"/>
      <c r="B5" s="73"/>
      <c r="C5" s="73"/>
      <c r="D5" s="73"/>
      <c r="E5" s="73"/>
      <c r="F5" s="73"/>
      <c r="G5" s="73"/>
      <c r="H5" s="73"/>
      <c r="I5" s="73"/>
      <c r="J5" s="73"/>
      <c r="K5" s="73"/>
      <c r="L5" s="73"/>
      <c r="M5" s="73"/>
      <c r="N5" s="73"/>
      <c r="O5" s="74"/>
    </row>
    <row r="6" spans="1:15" ht="16.5" customHeight="1" x14ac:dyDescent="0.25">
      <c r="A6" s="72"/>
      <c r="B6" s="73"/>
      <c r="C6" s="73"/>
      <c r="D6" s="73"/>
      <c r="E6" s="73"/>
      <c r="F6" s="73"/>
      <c r="G6" s="73"/>
      <c r="H6" s="73"/>
      <c r="I6" s="73"/>
      <c r="J6" s="73"/>
      <c r="K6" s="73"/>
      <c r="L6" s="73"/>
      <c r="M6" s="73"/>
      <c r="N6" s="73"/>
      <c r="O6" s="74"/>
    </row>
    <row r="7" spans="1:15" ht="16.5" customHeight="1" x14ac:dyDescent="0.25">
      <c r="A7" s="72"/>
      <c r="B7" s="73"/>
      <c r="C7" s="73"/>
      <c r="D7" s="73"/>
      <c r="E7" s="73"/>
      <c r="F7" s="73"/>
      <c r="G7" s="73"/>
      <c r="H7" s="73"/>
      <c r="I7" s="73"/>
      <c r="J7" s="73"/>
      <c r="K7" s="73"/>
      <c r="L7" s="73"/>
      <c r="M7" s="73"/>
      <c r="N7" s="73"/>
      <c r="O7" s="74"/>
    </row>
    <row r="8" spans="1:15" ht="16.5" customHeight="1" x14ac:dyDescent="0.25">
      <c r="A8" s="72"/>
      <c r="B8" s="73"/>
      <c r="C8" s="73"/>
      <c r="D8" s="73"/>
      <c r="E8" s="73"/>
      <c r="F8" s="73"/>
      <c r="G8" s="73"/>
      <c r="H8" s="73"/>
      <c r="I8" s="73"/>
      <c r="J8" s="73"/>
      <c r="K8" s="73"/>
      <c r="L8" s="73"/>
      <c r="M8" s="73"/>
      <c r="N8" s="73"/>
      <c r="O8" s="74"/>
    </row>
    <row r="9" spans="1:15" ht="16.5" customHeight="1" x14ac:dyDescent="0.25">
      <c r="A9" s="72"/>
      <c r="B9" s="73"/>
      <c r="C9" s="73"/>
      <c r="D9" s="73"/>
      <c r="E9" s="73"/>
      <c r="F9" s="73"/>
      <c r="G9" s="73"/>
      <c r="H9" s="73"/>
      <c r="I9" s="73"/>
      <c r="J9" s="73"/>
      <c r="K9" s="73"/>
      <c r="L9" s="73"/>
      <c r="M9" s="73"/>
      <c r="N9" s="73"/>
      <c r="O9" s="74"/>
    </row>
    <row r="10" spans="1:15" ht="16.5" customHeight="1" x14ac:dyDescent="0.25">
      <c r="A10" s="72"/>
      <c r="B10" s="73"/>
      <c r="C10" s="73"/>
      <c r="D10" s="73"/>
      <c r="E10" s="73"/>
      <c r="F10" s="73"/>
      <c r="G10" s="73"/>
      <c r="H10" s="73"/>
      <c r="I10" s="73"/>
      <c r="J10" s="73"/>
      <c r="K10" s="73"/>
      <c r="L10" s="73"/>
      <c r="M10" s="73"/>
      <c r="N10" s="73"/>
      <c r="O10" s="74"/>
    </row>
    <row r="11" spans="1:15" ht="16.5" customHeight="1" x14ac:dyDescent="0.25">
      <c r="A11" s="72"/>
      <c r="B11" s="73"/>
      <c r="C11" s="73"/>
      <c r="D11" s="73"/>
      <c r="E11" s="73"/>
      <c r="F11" s="73"/>
      <c r="G11" s="73"/>
      <c r="H11" s="73"/>
      <c r="I11" s="73"/>
      <c r="J11" s="73"/>
      <c r="K11" s="73"/>
      <c r="L11" s="73"/>
      <c r="M11" s="73"/>
      <c r="N11" s="73"/>
      <c r="O11" s="74"/>
    </row>
    <row r="12" spans="1:15" ht="16.5" customHeight="1" x14ac:dyDescent="0.25">
      <c r="A12" s="72"/>
      <c r="B12" s="73"/>
      <c r="C12" s="73"/>
      <c r="D12" s="73"/>
      <c r="E12" s="73"/>
      <c r="F12" s="73"/>
      <c r="G12" s="73"/>
      <c r="H12" s="73"/>
      <c r="I12" s="73"/>
      <c r="J12" s="73"/>
      <c r="K12" s="73"/>
      <c r="L12" s="73"/>
      <c r="M12" s="73"/>
      <c r="N12" s="73"/>
      <c r="O12" s="74"/>
    </row>
    <row r="13" spans="1:15" ht="16.5" customHeight="1" x14ac:dyDescent="0.25">
      <c r="A13" s="72"/>
      <c r="B13" s="73"/>
      <c r="C13" s="73"/>
      <c r="D13" s="73"/>
      <c r="E13" s="73"/>
      <c r="F13" s="73"/>
      <c r="G13" s="73"/>
      <c r="H13" s="73"/>
      <c r="I13" s="73"/>
      <c r="J13" s="73"/>
      <c r="K13" s="73"/>
      <c r="L13" s="73"/>
      <c r="M13" s="73"/>
      <c r="N13" s="73"/>
      <c r="O13" s="74"/>
    </row>
    <row r="14" spans="1:15" ht="16.5" customHeight="1" x14ac:dyDescent="0.25">
      <c r="A14" s="72"/>
      <c r="B14" s="73"/>
      <c r="C14" s="73"/>
      <c r="D14" s="73"/>
      <c r="E14" s="73"/>
      <c r="F14" s="73"/>
      <c r="G14" s="73"/>
      <c r="H14" s="73"/>
      <c r="I14" s="73"/>
      <c r="J14" s="73"/>
      <c r="K14" s="73"/>
      <c r="L14" s="73"/>
      <c r="M14" s="73"/>
      <c r="N14" s="73"/>
      <c r="O14" s="74"/>
    </row>
    <row r="15" spans="1:15" ht="16.5" customHeight="1" x14ac:dyDescent="0.25">
      <c r="A15" s="72"/>
      <c r="B15" s="73"/>
      <c r="C15" s="73"/>
      <c r="D15" s="73"/>
      <c r="E15" s="73"/>
      <c r="F15" s="73"/>
      <c r="G15" s="73"/>
      <c r="H15" s="73"/>
      <c r="I15" s="73"/>
      <c r="J15" s="73"/>
      <c r="K15" s="73"/>
      <c r="L15" s="73"/>
      <c r="M15" s="73"/>
      <c r="N15" s="73"/>
      <c r="O15" s="74"/>
    </row>
    <row r="16" spans="1:15" ht="16.5" customHeight="1" x14ac:dyDescent="0.25">
      <c r="A16" s="72"/>
      <c r="B16" s="73"/>
      <c r="C16" s="73"/>
      <c r="D16" s="73"/>
      <c r="E16" s="73"/>
      <c r="F16" s="73"/>
      <c r="G16" s="73"/>
      <c r="H16" s="73"/>
      <c r="I16" s="73"/>
      <c r="J16" s="73"/>
      <c r="K16" s="73"/>
      <c r="L16" s="73"/>
      <c r="M16" s="73"/>
      <c r="N16" s="73"/>
      <c r="O16" s="74"/>
    </row>
    <row r="17" spans="1:15" ht="16.5" customHeight="1" x14ac:dyDescent="0.25">
      <c r="A17" s="72"/>
      <c r="B17" s="73"/>
      <c r="C17" s="73"/>
      <c r="D17" s="73"/>
      <c r="E17" s="73"/>
      <c r="F17" s="73"/>
      <c r="G17" s="73"/>
      <c r="H17" s="73"/>
      <c r="I17" s="73"/>
      <c r="J17" s="73"/>
      <c r="K17" s="73"/>
      <c r="L17" s="73"/>
      <c r="M17" s="73"/>
      <c r="N17" s="73"/>
      <c r="O17" s="74"/>
    </row>
    <row r="18" spans="1:15" ht="16.5" customHeight="1" x14ac:dyDescent="0.25">
      <c r="A18" s="72"/>
      <c r="B18" s="73"/>
      <c r="C18" s="73"/>
      <c r="D18" s="73"/>
      <c r="E18" s="73"/>
      <c r="F18" s="73"/>
      <c r="G18" s="73"/>
      <c r="H18" s="73"/>
      <c r="I18" s="73"/>
      <c r="J18" s="73"/>
      <c r="K18" s="73"/>
      <c r="L18" s="73"/>
      <c r="M18" s="73"/>
      <c r="N18" s="73"/>
      <c r="O18" s="74"/>
    </row>
    <row r="19" spans="1:15" ht="16.5" customHeight="1" x14ac:dyDescent="0.25">
      <c r="A19" s="72"/>
      <c r="B19" s="73"/>
      <c r="C19" s="73"/>
      <c r="D19" s="73"/>
      <c r="E19" s="73"/>
      <c r="F19" s="73"/>
      <c r="G19" s="73"/>
      <c r="H19" s="73"/>
      <c r="I19" s="73"/>
      <c r="J19" s="73"/>
      <c r="K19" s="73"/>
      <c r="L19" s="73"/>
      <c r="M19" s="73"/>
      <c r="N19" s="73"/>
      <c r="O19" s="74"/>
    </row>
    <row r="20" spans="1:15" ht="16.5" customHeight="1" x14ac:dyDescent="0.25">
      <c r="A20" s="72"/>
      <c r="B20" s="73"/>
      <c r="C20" s="73"/>
      <c r="D20" s="73"/>
      <c r="E20" s="73"/>
      <c r="F20" s="73"/>
      <c r="G20" s="73"/>
      <c r="H20" s="73"/>
      <c r="I20" s="73"/>
      <c r="J20" s="73"/>
      <c r="K20" s="73"/>
      <c r="L20" s="73"/>
      <c r="M20" s="73"/>
      <c r="N20" s="73"/>
      <c r="O20" s="74"/>
    </row>
    <row r="21" spans="1:15" ht="16.5" customHeight="1" x14ac:dyDescent="0.25">
      <c r="A21" s="72"/>
      <c r="B21" s="73"/>
      <c r="C21" s="73"/>
      <c r="D21" s="73"/>
      <c r="E21" s="73"/>
      <c r="F21" s="73"/>
      <c r="G21" s="73"/>
      <c r="H21" s="73"/>
      <c r="I21" s="73"/>
      <c r="J21" s="73"/>
      <c r="K21" s="73"/>
      <c r="L21" s="73"/>
      <c r="M21" s="73"/>
      <c r="N21" s="73"/>
      <c r="O21" s="74"/>
    </row>
    <row r="22" spans="1:15" ht="16.5" customHeight="1" x14ac:dyDescent="0.25">
      <c r="A22" s="72"/>
      <c r="B22" s="73"/>
      <c r="C22" s="73"/>
      <c r="D22" s="73"/>
      <c r="E22" s="73"/>
      <c r="F22" s="73"/>
      <c r="G22" s="73"/>
      <c r="H22" s="73"/>
      <c r="I22" s="73"/>
      <c r="J22" s="73"/>
      <c r="K22" s="73"/>
      <c r="L22" s="73"/>
      <c r="M22" s="73"/>
      <c r="N22" s="73"/>
      <c r="O22" s="74"/>
    </row>
    <row r="23" spans="1:15" ht="16.5" customHeight="1" x14ac:dyDescent="0.25">
      <c r="A23" s="72"/>
      <c r="B23" s="73"/>
      <c r="C23" s="73"/>
      <c r="D23" s="73"/>
      <c r="E23" s="73"/>
      <c r="F23" s="73"/>
      <c r="G23" s="73"/>
      <c r="H23" s="73"/>
      <c r="I23" s="73"/>
      <c r="J23" s="73"/>
      <c r="K23" s="73"/>
      <c r="L23" s="73"/>
      <c r="M23" s="73"/>
      <c r="N23" s="73"/>
      <c r="O23" s="74"/>
    </row>
    <row r="24" spans="1:15" ht="16.5" customHeight="1" x14ac:dyDescent="0.25">
      <c r="A24" s="72"/>
      <c r="B24" s="73"/>
      <c r="C24" s="73"/>
      <c r="D24" s="73"/>
      <c r="E24" s="73"/>
      <c r="F24" s="73"/>
      <c r="G24" s="73"/>
      <c r="H24" s="73"/>
      <c r="I24" s="73"/>
      <c r="J24" s="73"/>
      <c r="K24" s="73"/>
      <c r="L24" s="73"/>
      <c r="M24" s="73"/>
      <c r="N24" s="73"/>
      <c r="O24" s="74"/>
    </row>
    <row r="25" spans="1:15" ht="16.5" customHeight="1" thickBot="1" x14ac:dyDescent="0.3">
      <c r="A25" s="75"/>
      <c r="B25" s="76"/>
      <c r="C25" s="76"/>
      <c r="D25" s="76"/>
      <c r="E25" s="76"/>
      <c r="F25" s="76"/>
      <c r="G25" s="76"/>
      <c r="H25" s="76"/>
      <c r="I25" s="76"/>
      <c r="J25" s="76"/>
      <c r="K25" s="76"/>
      <c r="L25" s="76"/>
      <c r="M25" s="76"/>
      <c r="N25" s="76"/>
      <c r="O25" s="77"/>
    </row>
  </sheetData>
  <mergeCells count="2">
    <mergeCell ref="A1:O1"/>
    <mergeCell ref="A2:O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0"/>
  <sheetViews>
    <sheetView zoomScaleNormal="100" workbookViewId="0">
      <selection activeCell="I5" sqref="I5"/>
    </sheetView>
  </sheetViews>
  <sheetFormatPr defaultColWidth="8.7109375" defaultRowHeight="15" x14ac:dyDescent="0.25"/>
  <sheetData>
    <row r="1" spans="1:3" ht="14.25" customHeight="1" x14ac:dyDescent="0.25">
      <c r="A1" s="49" t="s">
        <v>486</v>
      </c>
      <c r="B1" s="49" t="s">
        <v>487</v>
      </c>
      <c r="C1" s="49" t="s">
        <v>488</v>
      </c>
    </row>
    <row r="2" spans="1:3" ht="14.25" customHeight="1" x14ac:dyDescent="0.25">
      <c r="A2" s="49" t="s">
        <v>35</v>
      </c>
      <c r="B2" s="49" t="s">
        <v>489</v>
      </c>
      <c r="C2" s="49" t="s">
        <v>647</v>
      </c>
    </row>
    <row r="3" spans="1:3" ht="14.25" customHeight="1" x14ac:dyDescent="0.25">
      <c r="A3" s="49" t="s">
        <v>40</v>
      </c>
      <c r="B3" s="49" t="s">
        <v>490</v>
      </c>
      <c r="C3" s="49" t="s">
        <v>491</v>
      </c>
    </row>
    <row r="4" spans="1:3" ht="14.25" customHeight="1" x14ac:dyDescent="0.25">
      <c r="A4" s="49" t="s">
        <v>45</v>
      </c>
      <c r="B4" s="49" t="s">
        <v>492</v>
      </c>
      <c r="C4" s="49" t="s">
        <v>493</v>
      </c>
    </row>
    <row r="5" spans="1:3" ht="14.25" customHeight="1" x14ac:dyDescent="0.25">
      <c r="A5" s="49" t="s">
        <v>50</v>
      </c>
      <c r="B5" s="49" t="s">
        <v>494</v>
      </c>
      <c r="C5" s="49" t="s">
        <v>495</v>
      </c>
    </row>
    <row r="6" spans="1:3" ht="14.25" customHeight="1" x14ac:dyDescent="0.25">
      <c r="A6" s="49" t="s">
        <v>54</v>
      </c>
      <c r="B6" s="49" t="s">
        <v>496</v>
      </c>
      <c r="C6" s="49" t="s">
        <v>497</v>
      </c>
    </row>
    <row r="7" spans="1:3" ht="14.25" customHeight="1" x14ac:dyDescent="0.25">
      <c r="A7" s="49" t="s">
        <v>58</v>
      </c>
      <c r="B7" s="49" t="s">
        <v>498</v>
      </c>
      <c r="C7" s="49" t="s">
        <v>499</v>
      </c>
    </row>
    <row r="8" spans="1:3" ht="14.25" customHeight="1" x14ac:dyDescent="0.25">
      <c r="A8" s="49" t="s">
        <v>63</v>
      </c>
      <c r="B8" s="49" t="s">
        <v>500</v>
      </c>
      <c r="C8" s="49" t="s">
        <v>501</v>
      </c>
    </row>
    <row r="9" spans="1:3" ht="14.25" customHeight="1" x14ac:dyDescent="0.25">
      <c r="A9" s="49" t="s">
        <v>68</v>
      </c>
      <c r="B9" s="49" t="s">
        <v>502</v>
      </c>
      <c r="C9" s="49" t="s">
        <v>503</v>
      </c>
    </row>
    <row r="10" spans="1:3" ht="14.25" customHeight="1" x14ac:dyDescent="0.25">
      <c r="A10" s="49" t="s">
        <v>72</v>
      </c>
      <c r="B10" s="49" t="s">
        <v>504</v>
      </c>
      <c r="C10" s="49" t="s">
        <v>505</v>
      </c>
    </row>
    <row r="11" spans="1:3" ht="14.25" customHeight="1" x14ac:dyDescent="0.25">
      <c r="A11" s="49" t="s">
        <v>77</v>
      </c>
      <c r="B11" s="49" t="s">
        <v>506</v>
      </c>
      <c r="C11" s="49" t="s">
        <v>507</v>
      </c>
    </row>
    <row r="12" spans="1:3" ht="14.25" customHeight="1" x14ac:dyDescent="0.25">
      <c r="A12" s="49" t="s">
        <v>82</v>
      </c>
      <c r="B12" s="49" t="s">
        <v>508</v>
      </c>
      <c r="C12" s="49" t="s">
        <v>509</v>
      </c>
    </row>
    <row r="13" spans="1:3" ht="14.25" customHeight="1" x14ac:dyDescent="0.25">
      <c r="A13" s="49" t="s">
        <v>87</v>
      </c>
      <c r="B13" s="49" t="s">
        <v>510</v>
      </c>
      <c r="C13" s="49" t="s">
        <v>511</v>
      </c>
    </row>
    <row r="14" spans="1:3" ht="14.25" customHeight="1" x14ac:dyDescent="0.25">
      <c r="A14" s="49" t="s">
        <v>91</v>
      </c>
      <c r="B14" s="49" t="s">
        <v>512</v>
      </c>
      <c r="C14" s="49" t="s">
        <v>513</v>
      </c>
    </row>
    <row r="15" spans="1:3" ht="14.25" customHeight="1" x14ac:dyDescent="0.25">
      <c r="A15" s="49" t="s">
        <v>96</v>
      </c>
      <c r="B15" s="49" t="s">
        <v>514</v>
      </c>
      <c r="C15" s="49" t="s">
        <v>515</v>
      </c>
    </row>
    <row r="16" spans="1:3" ht="14.25" customHeight="1" x14ac:dyDescent="0.25">
      <c r="A16" s="49" t="s">
        <v>98</v>
      </c>
      <c r="B16" s="49" t="s">
        <v>516</v>
      </c>
      <c r="C16" s="49" t="s">
        <v>517</v>
      </c>
    </row>
    <row r="17" spans="1:3" ht="14.25" customHeight="1" x14ac:dyDescent="0.25">
      <c r="A17" s="49" t="s">
        <v>102</v>
      </c>
      <c r="B17" s="49" t="s">
        <v>518</v>
      </c>
      <c r="C17" s="49" t="s">
        <v>519</v>
      </c>
    </row>
    <row r="18" spans="1:3" ht="14.25" customHeight="1" x14ac:dyDescent="0.25">
      <c r="A18" s="49" t="s">
        <v>107</v>
      </c>
      <c r="B18" s="49" t="s">
        <v>520</v>
      </c>
      <c r="C18" s="49" t="s">
        <v>521</v>
      </c>
    </row>
    <row r="19" spans="1:3" ht="14.25" customHeight="1" x14ac:dyDescent="0.25">
      <c r="A19" s="49" t="s">
        <v>112</v>
      </c>
      <c r="B19" s="49" t="s">
        <v>522</v>
      </c>
      <c r="C19" s="49" t="s">
        <v>523</v>
      </c>
    </row>
    <row r="20" spans="1:3" ht="14.25" customHeight="1" x14ac:dyDescent="0.25">
      <c r="A20" s="49" t="s">
        <v>116</v>
      </c>
      <c r="B20" s="49" t="s">
        <v>524</v>
      </c>
      <c r="C20" s="49" t="s">
        <v>525</v>
      </c>
    </row>
    <row r="21" spans="1:3" ht="14.25" customHeight="1" x14ac:dyDescent="0.25">
      <c r="A21" s="49" t="s">
        <v>121</v>
      </c>
      <c r="B21" s="49" t="s">
        <v>526</v>
      </c>
      <c r="C21" s="49" t="s">
        <v>527</v>
      </c>
    </row>
    <row r="22" spans="1:3" ht="14.25" customHeight="1" x14ac:dyDescent="0.25">
      <c r="A22" s="49" t="s">
        <v>123</v>
      </c>
      <c r="B22" s="49" t="s">
        <v>528</v>
      </c>
      <c r="C22" s="49" t="s">
        <v>529</v>
      </c>
    </row>
    <row r="23" spans="1:3" ht="14.25" customHeight="1" x14ac:dyDescent="0.25">
      <c r="A23" s="49" t="s">
        <v>127</v>
      </c>
      <c r="B23" s="49" t="s">
        <v>530</v>
      </c>
      <c r="C23" s="49" t="s">
        <v>531</v>
      </c>
    </row>
    <row r="24" spans="1:3" ht="14.25" customHeight="1" x14ac:dyDescent="0.25">
      <c r="A24" s="49" t="s">
        <v>132</v>
      </c>
      <c r="B24" s="49" t="s">
        <v>532</v>
      </c>
      <c r="C24" s="49" t="s">
        <v>533</v>
      </c>
    </row>
    <row r="25" spans="1:3" ht="14.25" customHeight="1" x14ac:dyDescent="0.25">
      <c r="A25" s="49" t="s">
        <v>137</v>
      </c>
      <c r="B25" s="49" t="s">
        <v>534</v>
      </c>
      <c r="C25" s="49" t="s">
        <v>535</v>
      </c>
    </row>
    <row r="26" spans="1:3" ht="14.25" customHeight="1" x14ac:dyDescent="0.25">
      <c r="A26" s="49" t="s">
        <v>142</v>
      </c>
      <c r="B26" s="49" t="s">
        <v>536</v>
      </c>
      <c r="C26" s="49" t="s">
        <v>537</v>
      </c>
    </row>
    <row r="27" spans="1:3" ht="14.25" customHeight="1" x14ac:dyDescent="0.25">
      <c r="A27" s="49" t="s">
        <v>147</v>
      </c>
      <c r="B27" s="49" t="s">
        <v>538</v>
      </c>
      <c r="C27" s="49" t="s">
        <v>539</v>
      </c>
    </row>
    <row r="28" spans="1:3" ht="14.25" customHeight="1" x14ac:dyDescent="0.25">
      <c r="A28" s="49" t="s">
        <v>152</v>
      </c>
      <c r="B28" s="49" t="s">
        <v>540</v>
      </c>
      <c r="C28" s="49" t="s">
        <v>541</v>
      </c>
    </row>
    <row r="29" spans="1:3" ht="14.25" customHeight="1" x14ac:dyDescent="0.25">
      <c r="A29" s="49" t="s">
        <v>157</v>
      </c>
      <c r="B29" s="49" t="s">
        <v>542</v>
      </c>
      <c r="C29" s="49" t="s">
        <v>543</v>
      </c>
    </row>
    <row r="30" spans="1:3" ht="14.25" customHeight="1" x14ac:dyDescent="0.25">
      <c r="A30" s="49" t="s">
        <v>160</v>
      </c>
      <c r="B30" s="49" t="s">
        <v>544</v>
      </c>
      <c r="C30" s="49" t="s">
        <v>545</v>
      </c>
    </row>
    <row r="31" spans="1:3" ht="14.25" customHeight="1" x14ac:dyDescent="0.25">
      <c r="A31" s="49" t="s">
        <v>163</v>
      </c>
      <c r="B31" s="49" t="s">
        <v>546</v>
      </c>
      <c r="C31" s="49" t="s">
        <v>547</v>
      </c>
    </row>
    <row r="32" spans="1:3" ht="14.25" customHeight="1" x14ac:dyDescent="0.25">
      <c r="A32" s="49" t="s">
        <v>165</v>
      </c>
      <c r="B32" s="49" t="s">
        <v>548</v>
      </c>
      <c r="C32" s="49" t="s">
        <v>549</v>
      </c>
    </row>
    <row r="33" spans="1:3" ht="14.25" customHeight="1" x14ac:dyDescent="0.25">
      <c r="A33" s="49" t="s">
        <v>170</v>
      </c>
      <c r="B33" s="49" t="s">
        <v>550</v>
      </c>
      <c r="C33" s="49" t="s">
        <v>551</v>
      </c>
    </row>
    <row r="34" spans="1:3" ht="14.25" customHeight="1" x14ac:dyDescent="0.25">
      <c r="A34" s="49" t="s">
        <v>175</v>
      </c>
      <c r="B34" s="49" t="s">
        <v>552</v>
      </c>
      <c r="C34" s="49" t="s">
        <v>553</v>
      </c>
    </row>
    <row r="35" spans="1:3" ht="14.25" customHeight="1" x14ac:dyDescent="0.25">
      <c r="A35" s="49" t="s">
        <v>179</v>
      </c>
      <c r="B35" s="49" t="s">
        <v>554</v>
      </c>
      <c r="C35" s="49" t="s">
        <v>555</v>
      </c>
    </row>
    <row r="36" spans="1:3" ht="14.25" customHeight="1" x14ac:dyDescent="0.25">
      <c r="A36" s="49" t="s">
        <v>181</v>
      </c>
      <c r="B36" s="49" t="s">
        <v>556</v>
      </c>
      <c r="C36" s="49" t="s">
        <v>557</v>
      </c>
    </row>
    <row r="37" spans="1:3" ht="14.25" customHeight="1" x14ac:dyDescent="0.25">
      <c r="A37" s="49" t="s">
        <v>186</v>
      </c>
      <c r="B37" s="49" t="s">
        <v>558</v>
      </c>
      <c r="C37" s="49" t="s">
        <v>559</v>
      </c>
    </row>
    <row r="38" spans="1:3" ht="14.25" customHeight="1" x14ac:dyDescent="0.25">
      <c r="A38" s="49" t="s">
        <v>188</v>
      </c>
      <c r="B38" s="49" t="s">
        <v>560</v>
      </c>
      <c r="C38" s="49" t="s">
        <v>561</v>
      </c>
    </row>
    <row r="39" spans="1:3" ht="14.25" customHeight="1" x14ac:dyDescent="0.25">
      <c r="A39" s="49" t="s">
        <v>193</v>
      </c>
      <c r="B39" s="49" t="s">
        <v>562</v>
      </c>
      <c r="C39" s="49" t="s">
        <v>563</v>
      </c>
    </row>
    <row r="40" spans="1:3" ht="14.25" customHeight="1" x14ac:dyDescent="0.25">
      <c r="A40" s="49" t="s">
        <v>195</v>
      </c>
      <c r="B40" s="49" t="s">
        <v>564</v>
      </c>
      <c r="C40" s="49" t="s">
        <v>565</v>
      </c>
    </row>
    <row r="41" spans="1:3" ht="14.25" customHeight="1" x14ac:dyDescent="0.25">
      <c r="A41" s="49" t="s">
        <v>200</v>
      </c>
      <c r="B41" s="49" t="s">
        <v>566</v>
      </c>
      <c r="C41" s="49" t="s">
        <v>567</v>
      </c>
    </row>
    <row r="42" spans="1:3" ht="14.25" customHeight="1" x14ac:dyDescent="0.25">
      <c r="A42" s="49" t="s">
        <v>205</v>
      </c>
      <c r="B42" s="49" t="s">
        <v>568</v>
      </c>
      <c r="C42" s="49" t="s">
        <v>569</v>
      </c>
    </row>
    <row r="43" spans="1:3" ht="14.25" customHeight="1" x14ac:dyDescent="0.25">
      <c r="A43" s="49" t="s">
        <v>210</v>
      </c>
      <c r="B43" s="49" t="s">
        <v>570</v>
      </c>
      <c r="C43" s="49" t="s">
        <v>571</v>
      </c>
    </row>
    <row r="44" spans="1:3" ht="14.25" customHeight="1" x14ac:dyDescent="0.25">
      <c r="A44" s="49" t="s">
        <v>215</v>
      </c>
      <c r="B44" s="49" t="s">
        <v>572</v>
      </c>
      <c r="C44" s="49" t="s">
        <v>573</v>
      </c>
    </row>
    <row r="45" spans="1:3" ht="14.25" customHeight="1" x14ac:dyDescent="0.25">
      <c r="A45" s="49" t="s">
        <v>220</v>
      </c>
      <c r="B45" s="49" t="s">
        <v>574</v>
      </c>
      <c r="C45" s="49" t="s">
        <v>575</v>
      </c>
    </row>
    <row r="46" spans="1:3" ht="14.25" customHeight="1" x14ac:dyDescent="0.25">
      <c r="A46" s="49" t="s">
        <v>225</v>
      </c>
      <c r="B46" s="49" t="s">
        <v>576</v>
      </c>
      <c r="C46" s="49" t="s">
        <v>577</v>
      </c>
    </row>
    <row r="47" spans="1:3" ht="14.25" customHeight="1" x14ac:dyDescent="0.25">
      <c r="A47" s="49" t="s">
        <v>227</v>
      </c>
      <c r="B47" s="49" t="s">
        <v>578</v>
      </c>
      <c r="C47" s="49" t="s">
        <v>579</v>
      </c>
    </row>
    <row r="48" spans="1:3" ht="14.25" customHeight="1" x14ac:dyDescent="0.25">
      <c r="A48" s="49" t="s">
        <v>232</v>
      </c>
      <c r="B48" s="49" t="s">
        <v>580</v>
      </c>
      <c r="C48" s="49" t="s">
        <v>581</v>
      </c>
    </row>
    <row r="49" spans="1:3" ht="14.25" customHeight="1" x14ac:dyDescent="0.25">
      <c r="A49" s="49" t="s">
        <v>236</v>
      </c>
      <c r="B49" s="49" t="s">
        <v>582</v>
      </c>
      <c r="C49" s="49" t="s">
        <v>583</v>
      </c>
    </row>
    <row r="50" spans="1:3" ht="14.25" customHeight="1" x14ac:dyDescent="0.25">
      <c r="A50" s="49" t="s">
        <v>241</v>
      </c>
      <c r="B50" s="49" t="s">
        <v>584</v>
      </c>
      <c r="C50" s="49" t="s">
        <v>585</v>
      </c>
    </row>
    <row r="51" spans="1:3" ht="14.25" customHeight="1" x14ac:dyDescent="0.25">
      <c r="A51" s="49" t="s">
        <v>245</v>
      </c>
      <c r="B51" s="49" t="s">
        <v>586</v>
      </c>
      <c r="C51" s="49" t="s">
        <v>587</v>
      </c>
    </row>
    <row r="52" spans="1:3" ht="14.25" customHeight="1" x14ac:dyDescent="0.25">
      <c r="A52" s="49" t="s">
        <v>250</v>
      </c>
      <c r="B52" s="49" t="s">
        <v>588</v>
      </c>
      <c r="C52" s="49" t="s">
        <v>589</v>
      </c>
    </row>
    <row r="53" spans="1:3" ht="14.25" customHeight="1" x14ac:dyDescent="0.25">
      <c r="A53" s="49" t="s">
        <v>255</v>
      </c>
      <c r="B53" s="49" t="s">
        <v>590</v>
      </c>
      <c r="C53" s="49" t="s">
        <v>591</v>
      </c>
    </row>
    <row r="54" spans="1:3" ht="14.25" customHeight="1" x14ac:dyDescent="0.25">
      <c r="A54" s="49" t="s">
        <v>260</v>
      </c>
      <c r="B54" s="49" t="s">
        <v>592</v>
      </c>
      <c r="C54" s="49" t="s">
        <v>593</v>
      </c>
    </row>
    <row r="55" spans="1:3" ht="14.25" customHeight="1" x14ac:dyDescent="0.25">
      <c r="A55" s="49" t="s">
        <v>282</v>
      </c>
      <c r="B55" s="49" t="s">
        <v>594</v>
      </c>
      <c r="C55" s="49" t="s">
        <v>595</v>
      </c>
    </row>
    <row r="56" spans="1:3" ht="14.25" customHeight="1" x14ac:dyDescent="0.25">
      <c r="A56" s="49" t="s">
        <v>287</v>
      </c>
      <c r="B56" s="49" t="s">
        <v>596</v>
      </c>
      <c r="C56" s="49" t="s">
        <v>597</v>
      </c>
    </row>
    <row r="57" spans="1:3" ht="14.25" customHeight="1" x14ac:dyDescent="0.25">
      <c r="A57" s="49" t="s">
        <v>289</v>
      </c>
      <c r="B57" s="49" t="s">
        <v>598</v>
      </c>
      <c r="C57" s="49" t="s">
        <v>599</v>
      </c>
    </row>
    <row r="58" spans="1:3" ht="14.25" customHeight="1" x14ac:dyDescent="0.25">
      <c r="A58" s="49" t="s">
        <v>291</v>
      </c>
      <c r="B58" s="49" t="s">
        <v>600</v>
      </c>
      <c r="C58" s="49" t="s">
        <v>601</v>
      </c>
    </row>
    <row r="59" spans="1:3" ht="14.25" customHeight="1" x14ac:dyDescent="0.25">
      <c r="A59" s="49" t="s">
        <v>293</v>
      </c>
      <c r="B59" s="49" t="s">
        <v>602</v>
      </c>
      <c r="C59" s="49" t="s">
        <v>603</v>
      </c>
    </row>
    <row r="60" spans="1:3" ht="14.25" customHeight="1" x14ac:dyDescent="0.25">
      <c r="A60" s="49" t="s">
        <v>295</v>
      </c>
      <c r="B60" s="49" t="s">
        <v>604</v>
      </c>
      <c r="C60" s="49" t="s">
        <v>605</v>
      </c>
    </row>
    <row r="61" spans="1:3" ht="14.25" customHeight="1" x14ac:dyDescent="0.25">
      <c r="A61" s="49" t="s">
        <v>297</v>
      </c>
      <c r="B61" s="49" t="s">
        <v>606</v>
      </c>
      <c r="C61" s="49" t="s">
        <v>607</v>
      </c>
    </row>
    <row r="62" spans="1:3" ht="14.25" customHeight="1" x14ac:dyDescent="0.25">
      <c r="A62" s="49" t="s">
        <v>303</v>
      </c>
      <c r="B62" s="49" t="s">
        <v>608</v>
      </c>
      <c r="C62" s="49" t="s">
        <v>609</v>
      </c>
    </row>
    <row r="63" spans="1:3" ht="14.25" customHeight="1" x14ac:dyDescent="0.25">
      <c r="A63" s="49" t="s">
        <v>308</v>
      </c>
      <c r="B63" s="49" t="s">
        <v>610</v>
      </c>
      <c r="C63" s="49" t="s">
        <v>611</v>
      </c>
    </row>
    <row r="64" spans="1:3" ht="14.25" customHeight="1" x14ac:dyDescent="0.25">
      <c r="A64" s="49" t="s">
        <v>310</v>
      </c>
      <c r="B64" s="49" t="s">
        <v>612</v>
      </c>
      <c r="C64" s="49" t="s">
        <v>613</v>
      </c>
    </row>
    <row r="65" spans="1:3" ht="14.25" customHeight="1" x14ac:dyDescent="0.25">
      <c r="A65" s="49" t="s">
        <v>315</v>
      </c>
      <c r="B65" s="49" t="s">
        <v>614</v>
      </c>
      <c r="C65" s="49" t="s">
        <v>615</v>
      </c>
    </row>
    <row r="66" spans="1:3" ht="14.25" customHeight="1" x14ac:dyDescent="0.25">
      <c r="A66" s="49" t="s">
        <v>317</v>
      </c>
      <c r="B66" s="49" t="s">
        <v>616</v>
      </c>
      <c r="C66" s="49" t="s">
        <v>617</v>
      </c>
    </row>
    <row r="67" spans="1:3" ht="14.25" customHeight="1" x14ac:dyDescent="0.25">
      <c r="A67" s="49" t="s">
        <v>322</v>
      </c>
      <c r="B67" s="49" t="s">
        <v>618</v>
      </c>
      <c r="C67" s="49" t="s">
        <v>619</v>
      </c>
    </row>
    <row r="68" spans="1:3" ht="14.25" customHeight="1" x14ac:dyDescent="0.25">
      <c r="A68" s="49" t="s">
        <v>327</v>
      </c>
      <c r="B68" s="49" t="s">
        <v>620</v>
      </c>
      <c r="C68" s="49" t="s">
        <v>621</v>
      </c>
    </row>
    <row r="69" spans="1:3" ht="14.25" customHeight="1" x14ac:dyDescent="0.25">
      <c r="A69" s="49" t="s">
        <v>331</v>
      </c>
      <c r="B69" s="49" t="s">
        <v>622</v>
      </c>
      <c r="C69" s="49" t="s">
        <v>623</v>
      </c>
    </row>
    <row r="70" spans="1:3" ht="14.25" customHeight="1" x14ac:dyDescent="0.25">
      <c r="A70" s="49" t="s">
        <v>333</v>
      </c>
      <c r="B70" s="49" t="s">
        <v>624</v>
      </c>
      <c r="C70" s="49" t="s">
        <v>625</v>
      </c>
    </row>
    <row r="71" spans="1:3" ht="14.25" customHeight="1" x14ac:dyDescent="0.25">
      <c r="A71" s="49" t="s">
        <v>335</v>
      </c>
      <c r="B71" s="49" t="s">
        <v>626</v>
      </c>
      <c r="C71" s="49" t="s">
        <v>627</v>
      </c>
    </row>
    <row r="72" spans="1:3" ht="14.25" customHeight="1" x14ac:dyDescent="0.25">
      <c r="A72" s="49" t="s">
        <v>340</v>
      </c>
      <c r="B72" s="49" t="s">
        <v>628</v>
      </c>
      <c r="C72" s="49" t="s">
        <v>629</v>
      </c>
    </row>
    <row r="73" spans="1:3" ht="14.25" customHeight="1" x14ac:dyDescent="0.25">
      <c r="A73" s="49" t="s">
        <v>345</v>
      </c>
      <c r="B73" s="49" t="s">
        <v>630</v>
      </c>
      <c r="C73" s="49" t="s">
        <v>631</v>
      </c>
    </row>
    <row r="74" spans="1:3" ht="14.25" customHeight="1" x14ac:dyDescent="0.25">
      <c r="A74" s="49" t="s">
        <v>349</v>
      </c>
      <c r="B74" s="49" t="s">
        <v>632</v>
      </c>
      <c r="C74" s="49" t="s">
        <v>633</v>
      </c>
    </row>
    <row r="75" spans="1:3" ht="14.25" customHeight="1" x14ac:dyDescent="0.25">
      <c r="A75" s="49" t="s">
        <v>351</v>
      </c>
      <c r="B75" s="49" t="s">
        <v>634</v>
      </c>
      <c r="C75" s="49" t="s">
        <v>635</v>
      </c>
    </row>
    <row r="76" spans="1:3" ht="14.25" customHeight="1" x14ac:dyDescent="0.25">
      <c r="A76" s="49" t="s">
        <v>354</v>
      </c>
      <c r="B76" s="49" t="s">
        <v>636</v>
      </c>
      <c r="C76" s="49" t="s">
        <v>637</v>
      </c>
    </row>
    <row r="77" spans="1:3" ht="14.25" customHeight="1" x14ac:dyDescent="0.25">
      <c r="A77" s="49" t="s">
        <v>357</v>
      </c>
      <c r="B77" s="49" t="s">
        <v>638</v>
      </c>
      <c r="C77" s="49" t="s">
        <v>639</v>
      </c>
    </row>
    <row r="78" spans="1:3" ht="14.25" customHeight="1" x14ac:dyDescent="0.25">
      <c r="A78" s="49" t="s">
        <v>359</v>
      </c>
      <c r="B78" s="49" t="s">
        <v>640</v>
      </c>
      <c r="C78" s="49" t="s">
        <v>641</v>
      </c>
    </row>
    <row r="79" spans="1:3" ht="14.25" customHeight="1" x14ac:dyDescent="0.25">
      <c r="A79" s="49" t="s">
        <v>363</v>
      </c>
      <c r="B79" s="49" t="s">
        <v>642</v>
      </c>
      <c r="C79" s="49" t="s">
        <v>643</v>
      </c>
    </row>
    <row r="80" spans="1:3" ht="14.25" customHeight="1" x14ac:dyDescent="0.25">
      <c r="A80" s="49" t="s">
        <v>368</v>
      </c>
      <c r="B80" s="49" t="s">
        <v>644</v>
      </c>
      <c r="C80" s="49" t="s">
        <v>645</v>
      </c>
    </row>
  </sheetData>
  <sheetProtection password="EF9D" sheet="1" sort="0" autoFilter="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F54"/>
  <sheetViews>
    <sheetView showGridLines="0" zoomScaleNormal="100" workbookViewId="0">
      <selection activeCell="D15" sqref="D15"/>
    </sheetView>
  </sheetViews>
  <sheetFormatPr defaultColWidth="8.7109375" defaultRowHeight="15" x14ac:dyDescent="0.25"/>
  <cols>
    <col min="1" max="1" width="3" style="51" customWidth="1"/>
    <col min="2" max="2" width="5" style="51" customWidth="1"/>
    <col min="3" max="3" width="45" style="51" customWidth="1"/>
    <col min="4" max="5" width="30" style="51" customWidth="1"/>
    <col min="6" max="6" width="3" style="51" customWidth="1"/>
  </cols>
  <sheetData>
    <row r="1" spans="1:5" ht="18" customHeight="1" x14ac:dyDescent="0.25">
      <c r="A1" s="49"/>
      <c r="B1" s="49"/>
      <c r="C1" s="49"/>
      <c r="D1" s="49"/>
      <c r="E1" s="49"/>
    </row>
    <row r="2" spans="1:5" ht="30" customHeight="1" x14ac:dyDescent="0.25">
      <c r="A2" s="49"/>
      <c r="B2" s="78" t="s">
        <v>0</v>
      </c>
      <c r="C2" s="79"/>
      <c r="D2" s="79"/>
      <c r="E2" s="79"/>
    </row>
    <row r="3" spans="1:5" ht="30" customHeight="1" x14ac:dyDescent="0.25">
      <c r="A3" s="49"/>
      <c r="B3" s="79"/>
      <c r="C3" s="79"/>
      <c r="D3" s="79"/>
      <c r="E3" s="79"/>
    </row>
    <row r="4" spans="1:5" ht="24" customHeight="1" x14ac:dyDescent="0.25">
      <c r="A4" s="49"/>
      <c r="B4" s="87" t="s">
        <v>1</v>
      </c>
      <c r="C4" s="79"/>
      <c r="D4" s="79"/>
      <c r="E4" s="79"/>
    </row>
    <row r="5" spans="1:5" ht="18" customHeight="1" x14ac:dyDescent="0.25">
      <c r="A5" s="49"/>
      <c r="B5" s="49"/>
      <c r="C5" s="49"/>
      <c r="D5" s="49"/>
      <c r="E5" s="49"/>
    </row>
    <row r="6" spans="1:5" ht="21.75" customHeight="1" x14ac:dyDescent="0.25">
      <c r="A6" s="49"/>
      <c r="B6" s="83" t="s">
        <v>2</v>
      </c>
      <c r="C6" s="79"/>
      <c r="D6" s="84"/>
      <c r="E6" s="85"/>
    </row>
    <row r="7" spans="1:5" ht="18" customHeight="1" x14ac:dyDescent="0.25">
      <c r="A7" s="49"/>
      <c r="B7" s="49"/>
      <c r="C7" s="49"/>
      <c r="D7" s="49"/>
      <c r="E7" s="49"/>
    </row>
    <row r="8" spans="1:5" ht="21.75" customHeight="1" x14ac:dyDescent="0.25">
      <c r="A8" s="49"/>
      <c r="B8" s="83" t="s">
        <v>3</v>
      </c>
      <c r="C8" s="79"/>
      <c r="D8" s="84"/>
      <c r="E8" s="85"/>
    </row>
    <row r="9" spans="1:5" ht="18" customHeight="1" x14ac:dyDescent="0.25">
      <c r="A9" s="49"/>
      <c r="B9" s="49"/>
      <c r="C9" s="49"/>
      <c r="D9" s="49"/>
      <c r="E9" s="49"/>
    </row>
    <row r="10" spans="1:5" ht="21.75" customHeight="1" x14ac:dyDescent="0.25">
      <c r="A10" s="49"/>
      <c r="B10" s="83" t="s">
        <v>4</v>
      </c>
      <c r="C10" s="79"/>
      <c r="D10" s="84"/>
      <c r="E10" s="85"/>
    </row>
    <row r="11" spans="1:5" ht="18" customHeight="1" x14ac:dyDescent="0.25">
      <c r="A11" s="49"/>
      <c r="B11" s="49"/>
      <c r="C11" s="49"/>
      <c r="D11" s="49"/>
      <c r="E11" s="49"/>
    </row>
    <row r="12" spans="1:5" ht="21.75" customHeight="1" x14ac:dyDescent="0.25">
      <c r="A12" s="49"/>
      <c r="B12" s="83" t="s">
        <v>5</v>
      </c>
      <c r="C12" s="79"/>
      <c r="D12" s="84"/>
      <c r="E12" s="85"/>
    </row>
    <row r="13" spans="1:5" ht="18" customHeight="1" x14ac:dyDescent="0.25">
      <c r="A13" s="49"/>
      <c r="B13" s="49"/>
      <c r="C13" s="49"/>
      <c r="D13" s="49"/>
      <c r="E13" s="49"/>
    </row>
    <row r="14" spans="1:5" ht="21.75" customHeight="1" x14ac:dyDescent="0.25">
      <c r="A14" s="49"/>
      <c r="B14" s="83" t="s">
        <v>6</v>
      </c>
      <c r="C14" s="79"/>
      <c r="D14" s="94">
        <v>46094</v>
      </c>
      <c r="E14" s="95"/>
    </row>
    <row r="15" spans="1:5" ht="18" customHeight="1" x14ac:dyDescent="0.25">
      <c r="A15" s="49"/>
      <c r="B15" s="49"/>
      <c r="C15" s="49"/>
      <c r="D15" s="49"/>
      <c r="E15" s="49"/>
    </row>
    <row r="16" spans="1:5" ht="21.75" customHeight="1" x14ac:dyDescent="0.25">
      <c r="A16" s="49"/>
      <c r="B16" s="83" t="s">
        <v>7</v>
      </c>
      <c r="C16" s="79"/>
      <c r="D16" s="90"/>
      <c r="E16" s="85"/>
    </row>
    <row r="17" spans="1:5" ht="18" customHeight="1" x14ac:dyDescent="0.25">
      <c r="A17" s="49"/>
      <c r="B17" s="49"/>
      <c r="C17" s="49"/>
      <c r="D17" s="49"/>
      <c r="E17" s="49"/>
    </row>
    <row r="18" spans="1:5" ht="21.75" customHeight="1" x14ac:dyDescent="0.25">
      <c r="A18" s="49"/>
      <c r="B18" s="83" t="s">
        <v>8</v>
      </c>
      <c r="C18" s="79"/>
      <c r="D18" s="84"/>
      <c r="E18" s="85"/>
    </row>
    <row r="19" spans="1:5" ht="18" customHeight="1" x14ac:dyDescent="0.25">
      <c r="A19" s="49"/>
      <c r="B19" s="49"/>
      <c r="C19" s="49"/>
      <c r="D19" s="49"/>
      <c r="E19" s="49"/>
    </row>
    <row r="20" spans="1:5" ht="18" customHeight="1" x14ac:dyDescent="0.25">
      <c r="A20" s="49"/>
      <c r="B20" s="49"/>
      <c r="C20" s="49"/>
      <c r="D20" s="49"/>
      <c r="E20" s="49"/>
    </row>
    <row r="21" spans="1:5" ht="21.75" customHeight="1" x14ac:dyDescent="0.25">
      <c r="A21" s="49"/>
      <c r="B21" s="91" t="s">
        <v>9</v>
      </c>
      <c r="C21" s="79"/>
      <c r="D21" s="79"/>
      <c r="E21" s="79"/>
    </row>
    <row r="22" spans="1:5" ht="21.75" customHeight="1" x14ac:dyDescent="0.25">
      <c r="A22" s="49"/>
      <c r="B22" s="88" t="s">
        <v>10</v>
      </c>
      <c r="C22" s="89"/>
      <c r="D22" s="98" t="s">
        <v>11</v>
      </c>
      <c r="E22" s="89"/>
    </row>
    <row r="23" spans="1:5" ht="18" customHeight="1" x14ac:dyDescent="0.25">
      <c r="A23" s="49"/>
      <c r="B23" s="49"/>
      <c r="C23" s="49"/>
      <c r="D23" s="49"/>
      <c r="E23" s="49"/>
    </row>
    <row r="24" spans="1:5" ht="21.75" customHeight="1" x14ac:dyDescent="0.25">
      <c r="A24" s="49"/>
      <c r="B24" s="92" t="s">
        <v>12</v>
      </c>
      <c r="C24" s="89"/>
      <c r="D24" s="93" t="s">
        <v>13</v>
      </c>
      <c r="E24" s="89"/>
    </row>
    <row r="25" spans="1:5" ht="18" customHeight="1" x14ac:dyDescent="0.25">
      <c r="A25" s="49"/>
      <c r="B25" s="49"/>
      <c r="C25" s="49"/>
      <c r="D25" s="49"/>
      <c r="E25" s="49"/>
    </row>
    <row r="26" spans="1:5" ht="21.75" customHeight="1" x14ac:dyDescent="0.25">
      <c r="A26" s="49"/>
      <c r="B26" s="96" t="s">
        <v>14</v>
      </c>
      <c r="C26" s="89"/>
      <c r="D26" s="97" t="s">
        <v>15</v>
      </c>
      <c r="E26" s="89"/>
    </row>
    <row r="27" spans="1:5" ht="18" customHeight="1" x14ac:dyDescent="0.25">
      <c r="A27" s="49"/>
      <c r="B27" s="49"/>
      <c r="C27" s="49"/>
      <c r="D27" s="49"/>
      <c r="E27" s="49"/>
    </row>
    <row r="28" spans="1:5" ht="18" customHeight="1" x14ac:dyDescent="0.25">
      <c r="A28" s="49"/>
      <c r="B28" s="49"/>
      <c r="C28" s="49"/>
      <c r="D28" s="49"/>
      <c r="E28" s="49"/>
    </row>
    <row r="29" spans="1:5" ht="21.75" customHeight="1" x14ac:dyDescent="0.25">
      <c r="A29" s="49"/>
      <c r="B29" s="91" t="s">
        <v>16</v>
      </c>
      <c r="C29" s="79"/>
      <c r="D29" s="79"/>
      <c r="E29" s="79"/>
    </row>
    <row r="30" spans="1:5" ht="19.5" customHeight="1" x14ac:dyDescent="0.25">
      <c r="A30" s="49"/>
      <c r="B30" s="86" t="s">
        <v>17</v>
      </c>
      <c r="C30" s="81"/>
      <c r="D30" s="80" t="s">
        <v>18</v>
      </c>
      <c r="E30" s="81"/>
    </row>
    <row r="31" spans="1:5" ht="19.5" customHeight="1" x14ac:dyDescent="0.25">
      <c r="A31" s="49"/>
      <c r="B31" s="82"/>
      <c r="C31" s="79"/>
      <c r="D31" s="82"/>
      <c r="E31" s="79"/>
    </row>
    <row r="32" spans="1:5" ht="18" customHeight="1" x14ac:dyDescent="0.25">
      <c r="A32" s="49"/>
      <c r="B32" s="49"/>
      <c r="C32" s="49"/>
      <c r="D32" s="49"/>
      <c r="E32" s="49"/>
    </row>
    <row r="33" spans="1:5" ht="19.5" customHeight="1" x14ac:dyDescent="0.25">
      <c r="A33" s="49"/>
      <c r="B33" s="86" t="s">
        <v>19</v>
      </c>
      <c r="C33" s="81"/>
      <c r="D33" s="80" t="s">
        <v>20</v>
      </c>
      <c r="E33" s="81"/>
    </row>
    <row r="34" spans="1:5" ht="19.5" customHeight="1" x14ac:dyDescent="0.25">
      <c r="A34" s="49"/>
      <c r="B34" s="82"/>
      <c r="C34" s="79"/>
      <c r="D34" s="82"/>
      <c r="E34" s="79"/>
    </row>
    <row r="35" spans="1:5" ht="18" customHeight="1" x14ac:dyDescent="0.25">
      <c r="A35" s="49"/>
      <c r="B35" s="49"/>
      <c r="C35" s="49"/>
      <c r="D35" s="49"/>
      <c r="E35" s="49"/>
    </row>
    <row r="36" spans="1:5" ht="19.5" customHeight="1" x14ac:dyDescent="0.25">
      <c r="A36" s="49"/>
      <c r="B36" s="86" t="s">
        <v>21</v>
      </c>
      <c r="C36" s="81"/>
      <c r="D36" s="80" t="s">
        <v>22</v>
      </c>
      <c r="E36" s="81"/>
    </row>
    <row r="37" spans="1:5" ht="19.5" customHeight="1" x14ac:dyDescent="0.25">
      <c r="A37" s="49"/>
      <c r="B37" s="82"/>
      <c r="C37" s="79"/>
      <c r="D37" s="82"/>
      <c r="E37" s="79"/>
    </row>
    <row r="38" spans="1:5" ht="18" customHeight="1" x14ac:dyDescent="0.25">
      <c r="A38" s="49"/>
      <c r="B38" s="49"/>
      <c r="C38" s="49"/>
      <c r="D38" s="49"/>
      <c r="E38" s="49"/>
    </row>
    <row r="39" spans="1:5" ht="19.5" customHeight="1" x14ac:dyDescent="0.25">
      <c r="A39" s="49"/>
      <c r="B39" s="86" t="s">
        <v>23</v>
      </c>
      <c r="C39" s="81"/>
      <c r="D39" s="80" t="s">
        <v>24</v>
      </c>
      <c r="E39" s="81"/>
    </row>
    <row r="40" spans="1:5" ht="19.5" customHeight="1" x14ac:dyDescent="0.25">
      <c r="A40" s="49"/>
      <c r="B40" s="82"/>
      <c r="C40" s="79"/>
      <c r="D40" s="82"/>
      <c r="E40" s="79"/>
    </row>
    <row r="41" spans="1:5" ht="18" customHeight="1" x14ac:dyDescent="0.25"/>
    <row r="42" spans="1:5" ht="18" customHeight="1" x14ac:dyDescent="0.25"/>
    <row r="43" spans="1:5" ht="18" customHeight="1" x14ac:dyDescent="0.25"/>
    <row r="44" spans="1:5" ht="18" customHeight="1" x14ac:dyDescent="0.25"/>
    <row r="45" spans="1:5" ht="18" customHeight="1" x14ac:dyDescent="0.25"/>
    <row r="46" spans="1:5" ht="18" customHeight="1" x14ac:dyDescent="0.25"/>
    <row r="47" spans="1:5" ht="18" customHeight="1" x14ac:dyDescent="0.25"/>
    <row r="48" spans="1:5"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sheetData>
  <sheetProtection algorithmName="SHA-512" hashValue="hSNhYNSdh0U+eMGAPx4GKe2WgfPUDu39UDqTzdxQJR6vNWl+ebCAWvK/b+rCOIQToyEpkALfdgaldxOXteOmIA==" saltValue="bf0dBKhEPJQJPYEjgL38tA==" spinCount="100000" sheet="1" sort="0" autoFilter="0"/>
  <mergeCells count="32">
    <mergeCell ref="D39:E40"/>
    <mergeCell ref="D16:E16"/>
    <mergeCell ref="B21:E21"/>
    <mergeCell ref="B10:C10"/>
    <mergeCell ref="D18:E18"/>
    <mergeCell ref="D12:E12"/>
    <mergeCell ref="B24:C24"/>
    <mergeCell ref="D24:E24"/>
    <mergeCell ref="B29:E29"/>
    <mergeCell ref="D14:E14"/>
    <mergeCell ref="D36:E37"/>
    <mergeCell ref="B26:C26"/>
    <mergeCell ref="D26:E26"/>
    <mergeCell ref="B39:C40"/>
    <mergeCell ref="D22:E22"/>
    <mergeCell ref="B18:C18"/>
    <mergeCell ref="B2:E3"/>
    <mergeCell ref="D33:E34"/>
    <mergeCell ref="B12:C12"/>
    <mergeCell ref="D6:E6"/>
    <mergeCell ref="B36:C37"/>
    <mergeCell ref="B4:E4"/>
    <mergeCell ref="B33:C34"/>
    <mergeCell ref="B14:C14"/>
    <mergeCell ref="B30:C31"/>
    <mergeCell ref="B8:C8"/>
    <mergeCell ref="D30:E31"/>
    <mergeCell ref="D8:E8"/>
    <mergeCell ref="B6:C6"/>
    <mergeCell ref="B16:C16"/>
    <mergeCell ref="D10:E10"/>
    <mergeCell ref="B22:C22"/>
  </mergeCells>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19"/>
  <sheetViews>
    <sheetView showGridLines="0" topLeftCell="B1" zoomScaleNormal="100" workbookViewId="0">
      <pane ySplit="3" topLeftCell="A4" activePane="bottomLeft" state="frozen"/>
      <selection activeCell="B1" sqref="B1"/>
      <selection pane="bottomLeft" activeCell="G7" sqref="G7"/>
    </sheetView>
  </sheetViews>
  <sheetFormatPr defaultColWidth="8.7109375" defaultRowHeight="15" x14ac:dyDescent="0.25"/>
  <cols>
    <col min="1" max="1" width="5" style="51" customWidth="1"/>
    <col min="2" max="2" width="48" style="51" customWidth="1"/>
    <col min="3" max="5" width="20" style="51" customWidth="1"/>
    <col min="6" max="6" width="14" style="51" customWidth="1"/>
    <col min="7" max="7" width="55" style="51" customWidth="1"/>
    <col min="8" max="8" width="1" style="51" customWidth="1"/>
    <col min="9" max="9" width="25" style="51" customWidth="1"/>
  </cols>
  <sheetData>
    <row r="1" spans="1:9" ht="24" customHeight="1" x14ac:dyDescent="0.25">
      <c r="A1" s="99" t="s">
        <v>25</v>
      </c>
      <c r="B1" s="100"/>
      <c r="C1" s="100"/>
      <c r="D1" s="100"/>
      <c r="E1" s="100"/>
      <c r="F1" s="100"/>
      <c r="G1" s="100"/>
      <c r="H1" s="100"/>
      <c r="I1" s="100"/>
    </row>
    <row r="2" spans="1:9" ht="18" customHeight="1" x14ac:dyDescent="0.25">
      <c r="A2" s="101" t="s">
        <v>26</v>
      </c>
      <c r="B2" s="79"/>
      <c r="C2" s="79"/>
      <c r="D2" s="79"/>
      <c r="E2" s="79"/>
      <c r="F2" s="79"/>
      <c r="G2" s="79"/>
      <c r="H2" s="79"/>
      <c r="I2" s="79"/>
    </row>
    <row r="3" spans="1:9" ht="39.75" customHeight="1" x14ac:dyDescent="0.25">
      <c r="A3" s="1" t="s">
        <v>27</v>
      </c>
      <c r="B3" s="1" t="s">
        <v>28</v>
      </c>
      <c r="C3" s="1" t="s">
        <v>29</v>
      </c>
      <c r="D3" s="1" t="s">
        <v>30</v>
      </c>
      <c r="E3" s="1" t="s">
        <v>31</v>
      </c>
      <c r="F3" s="1" t="s">
        <v>32</v>
      </c>
      <c r="G3" s="1" t="s">
        <v>33</v>
      </c>
      <c r="H3" s="49"/>
      <c r="I3" s="1" t="s">
        <v>34</v>
      </c>
    </row>
    <row r="4" spans="1:9" ht="60" customHeight="1" x14ac:dyDescent="0.25">
      <c r="A4" s="2" t="s">
        <v>35</v>
      </c>
      <c r="B4" s="3" t="s">
        <v>36</v>
      </c>
      <c r="C4" s="4" t="s">
        <v>37</v>
      </c>
      <c r="D4" s="5" t="s">
        <v>38</v>
      </c>
      <c r="E4" s="6" t="s">
        <v>39</v>
      </c>
      <c r="F4" s="7"/>
      <c r="G4" s="8" t="str">
        <f>IF(F4="","—",IF(F4="Зелена зона","✅ Відповідає вимогам. Підтримуйте досягнутий рівень та діліться кращими практиками з іншими підрозділами.",IF(F4="Жовта зона",INDEX(ДАНІ!$B:$B,MATCH(A4,ДАНІ!$A:$A,0)),IF(F4="Червона зона",INDEX(ДАНІ!$C:$C,MATCH(A4,ДАНІ!$A:$A,0)),"—"))))</f>
        <v>—</v>
      </c>
      <c r="H4" s="49"/>
      <c r="I4" s="9"/>
    </row>
    <row r="5" spans="1:9" ht="60" customHeight="1" x14ac:dyDescent="0.25">
      <c r="A5" s="10" t="s">
        <v>40</v>
      </c>
      <c r="B5" s="11" t="s">
        <v>41</v>
      </c>
      <c r="C5" s="4" t="s">
        <v>42</v>
      </c>
      <c r="D5" s="5" t="s">
        <v>43</v>
      </c>
      <c r="E5" s="6" t="s">
        <v>44</v>
      </c>
      <c r="F5" s="7"/>
      <c r="G5" s="12" t="str">
        <f>IF(F5="","—",IF(F5="Зелена зона","✅ Відповідає вимогам. Підтримуйте досягнутий рівень та діліться кращими практиками з іншими підрозділами.",IF(F5="Жовта зона",INDEX(ДАНІ!$B:$B,MATCH(A5,ДАНІ!$A:$A,0)),IF(F5="Червона зона",INDEX(ДАНІ!$C:$C,MATCH(A5,ДАНІ!$A:$A,0)),"—"))))</f>
        <v>—</v>
      </c>
      <c r="H5" s="49"/>
      <c r="I5" s="9"/>
    </row>
    <row r="6" spans="1:9" ht="60" customHeight="1" x14ac:dyDescent="0.25">
      <c r="A6" s="2" t="s">
        <v>45</v>
      </c>
      <c r="B6" s="3" t="s">
        <v>46</v>
      </c>
      <c r="C6" s="4" t="s">
        <v>47</v>
      </c>
      <c r="D6" s="5" t="s">
        <v>48</v>
      </c>
      <c r="E6" s="6" t="s">
        <v>49</v>
      </c>
      <c r="F6" s="7"/>
      <c r="G6" s="8" t="str">
        <f>IF(F6="","—",IF(F6="Зелена зона","✅ Відповідає вимогам. Підтримуйте досягнутий рівень та діліться кращими практиками з іншими підрозділами.",IF(F6="Жовта зона",INDEX(ДАНІ!$B:$B,MATCH(A6,ДАНІ!$A:$A,0)),IF(F6="Червона зона",INDEX(ДАНІ!$C:$C,MATCH(A6,ДАНІ!$A:$A,0)),"—"))))</f>
        <v>—</v>
      </c>
      <c r="H6" s="49"/>
      <c r="I6" s="9"/>
    </row>
    <row r="7" spans="1:9" ht="60" customHeight="1" x14ac:dyDescent="0.25">
      <c r="A7" s="10" t="s">
        <v>50</v>
      </c>
      <c r="B7" s="11" t="s">
        <v>51</v>
      </c>
      <c r="C7" s="4" t="s">
        <v>52</v>
      </c>
      <c r="D7" s="5" t="s">
        <v>53</v>
      </c>
      <c r="E7" s="6" t="s">
        <v>49</v>
      </c>
      <c r="F7" s="7"/>
      <c r="G7" s="12" t="str">
        <f>IF(F7="","—",IF(F7="Зелена зона","✅ Відповідає вимогам. Підтримуйте досягнутий рівень та діліться кращими практиками з іншими підрозділами.",IF(F7="Жовта зона",INDEX(ДАНІ!$B:$B,MATCH(A7,ДАНІ!$A:$A,0)),IF(F7="Червона зона",INDEX(ДАНІ!$C:$C,MATCH(A7,ДАНІ!$A:$A,0)),"—"))))</f>
        <v>—</v>
      </c>
      <c r="H7" s="49"/>
      <c r="I7" s="9"/>
    </row>
    <row r="8" spans="1:9" ht="60" customHeight="1" x14ac:dyDescent="0.25">
      <c r="A8" s="2" t="s">
        <v>54</v>
      </c>
      <c r="B8" s="3" t="s">
        <v>55</v>
      </c>
      <c r="C8" s="4" t="s">
        <v>56</v>
      </c>
      <c r="D8" s="5" t="s">
        <v>57</v>
      </c>
      <c r="E8" s="6" t="s">
        <v>49</v>
      </c>
      <c r="F8" s="7"/>
      <c r="G8" s="8" t="str">
        <f>IF(F8="","—",IF(F8="Зелена зона","✅ Відповідає вимогам. Підтримуйте досягнутий рівень та діліться кращими практиками з іншими підрозділами.",IF(F8="Жовта зона",INDEX(ДАНІ!$B:$B,MATCH(A8,ДАНІ!$A:$A,0)),IF(F8="Червона зона",INDEX(ДАНІ!$C:$C,MATCH(A8,ДАНІ!$A:$A,0)),"—"))))</f>
        <v>—</v>
      </c>
      <c r="H8" s="49"/>
      <c r="I8" s="9"/>
    </row>
    <row r="9" spans="1:9" ht="60" customHeight="1" x14ac:dyDescent="0.25">
      <c r="A9" s="10" t="s">
        <v>58</v>
      </c>
      <c r="B9" s="11" t="s">
        <v>59</v>
      </c>
      <c r="C9" s="4" t="s">
        <v>60</v>
      </c>
      <c r="D9" s="5" t="s">
        <v>61</v>
      </c>
      <c r="E9" s="6" t="s">
        <v>62</v>
      </c>
      <c r="F9" s="7"/>
      <c r="G9" s="12" t="str">
        <f>IF(F9="","—",IF(F9="Зелена зона","✅ Відповідає вимогам. Підтримуйте досягнутий рівень та діліться кращими практиками з іншими підрозділами.",IF(F9="Жовта зона",INDEX(ДАНІ!$B:$B,MATCH(A9,ДАНІ!$A:$A,0)),IF(F9="Червона зона",INDEX(ДАНІ!$C:$C,MATCH(A9,ДАНІ!$A:$A,0)),"—"))))</f>
        <v>—</v>
      </c>
      <c r="H9" s="49"/>
      <c r="I9" s="9"/>
    </row>
    <row r="10" spans="1:9" ht="60" customHeight="1" x14ac:dyDescent="0.25">
      <c r="A10" s="2" t="s">
        <v>63</v>
      </c>
      <c r="B10" s="3" t="s">
        <v>64</v>
      </c>
      <c r="C10" s="4" t="s">
        <v>65</v>
      </c>
      <c r="D10" s="5" t="s">
        <v>66</v>
      </c>
      <c r="E10" s="6" t="s">
        <v>67</v>
      </c>
      <c r="F10" s="7"/>
      <c r="G10" s="8" t="str">
        <f>IF(F10="","—",IF(F10="Зелена зона","✅ Відповідає вимогам. Підтримуйте досягнутий рівень та діліться кращими практиками з іншими підрозділами.",IF(F10="Жовта зона",INDEX(ДАНІ!$B:$B,MATCH(A10,ДАНІ!$A:$A,0)),IF(F10="Червона зона",INDEX(ДАНІ!$C:$C,MATCH(A10,ДАНІ!$A:$A,0)),"—"))))</f>
        <v>—</v>
      </c>
      <c r="H10" s="49"/>
      <c r="I10" s="9"/>
    </row>
    <row r="11" spans="1:9" ht="60" customHeight="1" x14ac:dyDescent="0.25">
      <c r="A11" s="10" t="s">
        <v>68</v>
      </c>
      <c r="B11" s="11" t="s">
        <v>69</v>
      </c>
      <c r="C11" s="4" t="s">
        <v>70</v>
      </c>
      <c r="D11" s="5" t="s">
        <v>71</v>
      </c>
      <c r="E11" s="6" t="s">
        <v>49</v>
      </c>
      <c r="F11" s="7"/>
      <c r="G11" s="12" t="str">
        <f>IF(F11="","—",IF(F11="Зелена зона","✅ Відповідає вимогам. Підтримуйте досягнутий рівень та діліться кращими практиками з іншими підрозділами.",IF(F11="Жовта зона",INDEX(ДАНІ!$B:$B,MATCH(A11,ДАНІ!$A:$A,0)),IF(F11="Червона зона",INDEX(ДАНІ!$C:$C,MATCH(A11,ДАНІ!$A:$A,0)),"—"))))</f>
        <v>—</v>
      </c>
      <c r="H11" s="49"/>
      <c r="I11" s="9"/>
    </row>
    <row r="12" spans="1:9" ht="60" customHeight="1" x14ac:dyDescent="0.25">
      <c r="A12" s="2" t="s">
        <v>72</v>
      </c>
      <c r="B12" s="3" t="s">
        <v>73</v>
      </c>
      <c r="C12" s="4" t="s">
        <v>74</v>
      </c>
      <c r="D12" s="5" t="s">
        <v>75</v>
      </c>
      <c r="E12" s="6" t="s">
        <v>76</v>
      </c>
      <c r="F12" s="7"/>
      <c r="G12" s="8" t="str">
        <f>IF(F12="","—",IF(F12="Зелена зона","✅ Відповідає вимогам. Підтримуйте досягнутий рівень та діліться кращими практиками з іншими підрозділами.",IF(F12="Жовта зона",INDEX(ДАНІ!$B:$B,MATCH(A12,ДАНІ!$A:$A,0)),IF(F12="Червона зона",INDEX(ДАНІ!$C:$C,MATCH(A12,ДАНІ!$A:$A,0)),"—"))))</f>
        <v>—</v>
      </c>
      <c r="H12" s="49"/>
      <c r="I12" s="9"/>
    </row>
    <row r="13" spans="1:9" ht="60" customHeight="1" x14ac:dyDescent="0.25">
      <c r="A13" s="10" t="s">
        <v>77</v>
      </c>
      <c r="B13" s="11" t="s">
        <v>78</v>
      </c>
      <c r="C13" s="4" t="s">
        <v>79</v>
      </c>
      <c r="D13" s="5" t="s">
        <v>80</v>
      </c>
      <c r="E13" s="6" t="s">
        <v>81</v>
      </c>
      <c r="F13" s="7"/>
      <c r="G13" s="12" t="str">
        <f>IF(F13="","—",IF(F13="Зелена зона","✅ Відповідає вимогам. Підтримуйте досягнутий рівень та діліться кращими практиками з іншими підрозділами.",IF(F13="Жовта зона",INDEX(ДАНІ!$B:$B,MATCH(A13,ДАНІ!$A:$A,0)),IF(F13="Червона зона",INDEX(ДАНІ!$C:$C,MATCH(A13,ДАНІ!$A:$A,0)),"—"))))</f>
        <v>—</v>
      </c>
      <c r="H13" s="49"/>
      <c r="I13" s="9"/>
    </row>
    <row r="14" spans="1:9" ht="60" customHeight="1" x14ac:dyDescent="0.25">
      <c r="A14" s="2" t="s">
        <v>82</v>
      </c>
      <c r="B14" s="3" t="s">
        <v>83</v>
      </c>
      <c r="C14" s="4" t="s">
        <v>84</v>
      </c>
      <c r="D14" s="5" t="s">
        <v>85</v>
      </c>
      <c r="E14" s="6" t="s">
        <v>86</v>
      </c>
      <c r="F14" s="7"/>
      <c r="G14" s="8" t="str">
        <f>IF(F14="","—",IF(F14="Зелена зона","✅ Відповідає вимогам. Підтримуйте досягнутий рівень та діліться кращими практиками з іншими підрозділами.",IF(F14="Жовта зона",INDEX(ДАНІ!$B:$B,MATCH(A14,ДАНІ!$A:$A,0)),IF(F14="Червона зона",INDEX(ДАНІ!$C:$C,MATCH(A14,ДАНІ!$A:$A,0)),"—"))))</f>
        <v>—</v>
      </c>
      <c r="H14" s="49"/>
      <c r="I14" s="9"/>
    </row>
    <row r="15" spans="1:9" ht="60" customHeight="1" x14ac:dyDescent="0.25">
      <c r="A15" s="10" t="s">
        <v>87</v>
      </c>
      <c r="B15" s="11" t="s">
        <v>88</v>
      </c>
      <c r="C15" s="4" t="s">
        <v>89</v>
      </c>
      <c r="D15" s="5" t="s">
        <v>90</v>
      </c>
      <c r="E15" s="6" t="s">
        <v>62</v>
      </c>
      <c r="F15" s="7"/>
      <c r="G15" s="12" t="str">
        <f>IF(F15="","—",IF(F15="Зелена зона","✅ Відповідає вимогам. Підтримуйте досягнутий рівень та діліться кращими практиками з іншими підрозділами.",IF(F15="Жовта зона",INDEX(ДАНІ!$B:$B,MATCH(A15,ДАНІ!$A:$A,0)),IF(F15="Червона зона",INDEX(ДАНІ!$C:$C,MATCH(A15,ДАНІ!$A:$A,0)),"—"))))</f>
        <v>—</v>
      </c>
      <c r="H15" s="49"/>
      <c r="I15" s="9"/>
    </row>
    <row r="16" spans="1:9" ht="60" customHeight="1" x14ac:dyDescent="0.25">
      <c r="A16" s="2" t="s">
        <v>91</v>
      </c>
      <c r="B16" s="3" t="s">
        <v>92</v>
      </c>
      <c r="C16" s="4" t="s">
        <v>93</v>
      </c>
      <c r="D16" s="5" t="s">
        <v>94</v>
      </c>
      <c r="E16" s="6" t="s">
        <v>95</v>
      </c>
      <c r="F16" s="7"/>
      <c r="G16" s="8" t="str">
        <f>IF(F16="","—",IF(F16="Зелена зона","✅ Відповідає вимогам. Підтримуйте досягнутий рівень та діліться кращими практиками з іншими підрозділами.",IF(F16="Жовта зона",INDEX(ДАНІ!$B:$B,MATCH(A16,ДАНІ!$A:$A,0)),IF(F16="Червона зона",INDEX(ДАНІ!$C:$C,MATCH(A16,ДАНІ!$A:$A,0)),"—"))))</f>
        <v>—</v>
      </c>
      <c r="H16" s="49"/>
      <c r="I16" s="9"/>
    </row>
    <row r="17" spans="1:9" ht="60" customHeight="1" x14ac:dyDescent="0.25">
      <c r="A17" s="10" t="s">
        <v>96</v>
      </c>
      <c r="B17" s="11" t="s">
        <v>97</v>
      </c>
      <c r="C17" s="4" t="s">
        <v>93</v>
      </c>
      <c r="D17" s="5" t="s">
        <v>94</v>
      </c>
      <c r="E17" s="6" t="s">
        <v>95</v>
      </c>
      <c r="F17" s="7"/>
      <c r="G17" s="12" t="str">
        <f>IF(F17="","—",IF(F17="Зелена зона","✅ Відповідає вимогам. Підтримуйте досягнутий рівень та діліться кращими практиками з іншими підрозділами.",IF(F17="Жовта зона",INDEX(ДАНІ!$B:$B,MATCH(A17,ДАНІ!$A:$A,0)),IF(F17="Червона зона",INDEX(ДАНІ!$C:$C,MATCH(A17,ДАНІ!$A:$A,0)),"—"))))</f>
        <v>—</v>
      </c>
      <c r="H17" s="49"/>
      <c r="I17" s="9"/>
    </row>
    <row r="18" spans="1:9" ht="60" customHeight="1" x14ac:dyDescent="0.25">
      <c r="A18" s="2" t="s">
        <v>98</v>
      </c>
      <c r="B18" s="3" t="s">
        <v>99</v>
      </c>
      <c r="C18" s="4" t="s">
        <v>93</v>
      </c>
      <c r="D18" s="5" t="s">
        <v>94</v>
      </c>
      <c r="E18" s="6" t="s">
        <v>95</v>
      </c>
      <c r="F18" s="7"/>
      <c r="G18" s="8" t="str">
        <f>IF(F18="","—",IF(F18="Зелена зона","✅ Відповідає вимогам. Підтримуйте досягнутий рівень та діліться кращими практиками з іншими підрозділами.",IF(F18="Жовта зона",INDEX(ДАНІ!$B:$B,MATCH(A18,ДАНІ!$A:$A,0)),IF(F18="Червона зона",INDEX(ДАНІ!$C:$C,MATCH(A18,ДАНІ!$A:$A,0)),"—"))))</f>
        <v>—</v>
      </c>
      <c r="H18" s="49"/>
      <c r="I18" s="9"/>
    </row>
    <row r="19" spans="1:9" ht="30" customHeight="1" x14ac:dyDescent="0.25">
      <c r="A19" s="103" t="s">
        <v>100</v>
      </c>
      <c r="B19" s="89"/>
      <c r="C19" s="89"/>
      <c r="D19" s="89"/>
      <c r="E19" s="89"/>
      <c r="F19" s="102" t="str">
        <f>IFERROR(IF(COUNTA(F4:F18)=0,"—",IF(COUNTIF(F4:F18,"Зелена зона")/COUNTA(F4:F18)&gt;=0.75,"✅ ВИКОНАНІ",IF((COUNTIF(F4:F18,"Зелена зона")+COUNTIF(F4:F18,"Жовта зона"))/COUNTA(F4:F18)&gt;=0.6,"⚠️ ВИКОНАНІ ЧАСТКОВО","🔴 НЕ ВИКОНАНІ"))),"—")</f>
        <v>—</v>
      </c>
      <c r="G19" s="89"/>
      <c r="H19" s="89"/>
      <c r="I19" s="89"/>
    </row>
  </sheetData>
  <sheetProtection sheet="1" sort="0"/>
  <mergeCells count="4">
    <mergeCell ref="A1:I1"/>
    <mergeCell ref="A2:I2"/>
    <mergeCell ref="F19:I19"/>
    <mergeCell ref="A19:E19"/>
  </mergeCells>
  <conditionalFormatting sqref="F4:F18">
    <cfRule type="expression" dxfId="23" priority="2">
      <formula>$F4="Зелена зона"</formula>
    </cfRule>
    <cfRule type="expression" dxfId="22" priority="3">
      <formula>$F4="Жовта зона"</formula>
    </cfRule>
    <cfRule type="expression" dxfId="21" priority="4">
      <formula>$F4="Червона зона"</formula>
    </cfRule>
  </conditionalFormatting>
  <conditionalFormatting sqref="F19">
    <cfRule type="expression" dxfId="20" priority="5">
      <formula>$F19="Зелена зона"</formula>
    </cfRule>
    <cfRule type="expression" dxfId="19" priority="6">
      <formula>$F19="Жовта зона"</formula>
    </cfRule>
    <cfRule type="expression" dxfId="18" priority="7">
      <formula>$F19="Червона зона"</formula>
    </cfRule>
  </conditionalFormatting>
  <dataValidations count="3">
    <dataValidation type="list" showInputMessage="1" showErrorMessage="1" errorTitle="Неправильне значення" error="Оберіть значення зі списку" sqref="F4:F14" xr:uid="{00000000-0002-0000-0100-000000000000}">
      <formula1>"Зелена зона,Жовта зона,Червона зона"</formula1>
      <formula2>0</formula2>
    </dataValidation>
    <dataValidation type="list" showInputMessage="1" showErrorMessage="1" errorTitle="Неприпустиме значення" error="Жовта зона для критерію 1.12 не передбачена. Оберіть: Зелена зона або Червона зона." promptTitle="Критерій 1.12" prompt="Лише Зелена або Червона зона" sqref="F15" xr:uid="{00000000-0002-0000-0100-000001000000}">
      <formula1>"Зелена зона,Червона зона"</formula1>
      <formula2>0</formula2>
    </dataValidation>
    <dataValidation type="list" showErrorMessage="1" errorTitle="Неправильне значення" error="Оберіть значення зі списку" sqref="F16:F18" xr:uid="{00000000-0002-0000-0100-000002000000}">
      <formula1>"Зелена зона,Жовта зона,Червона зона"</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I42"/>
  <sheetViews>
    <sheetView showGridLines="0" zoomScaleNormal="100" workbookViewId="0">
      <pane ySplit="3" topLeftCell="A4" activePane="bottomLeft" state="frozen"/>
      <selection pane="bottomLeft" activeCell="F4" sqref="F4:F41"/>
    </sheetView>
  </sheetViews>
  <sheetFormatPr defaultColWidth="8.7109375" defaultRowHeight="15" x14ac:dyDescent="0.25"/>
  <cols>
    <col min="1" max="1" width="5" style="51" customWidth="1"/>
    <col min="2" max="2" width="48" style="51" customWidth="1"/>
    <col min="3" max="5" width="20" style="51" customWidth="1"/>
    <col min="6" max="6" width="14" style="51" customWidth="1"/>
    <col min="7" max="7" width="55" style="51" customWidth="1"/>
    <col min="8" max="8" width="1" style="51" customWidth="1"/>
    <col min="9" max="9" width="25" style="51" customWidth="1"/>
  </cols>
  <sheetData>
    <row r="1" spans="1:9" ht="24" customHeight="1" x14ac:dyDescent="0.25">
      <c r="A1" s="99" t="s">
        <v>101</v>
      </c>
      <c r="B1" s="100"/>
      <c r="C1" s="100"/>
      <c r="D1" s="100"/>
      <c r="E1" s="100"/>
      <c r="F1" s="100"/>
      <c r="G1" s="100"/>
      <c r="H1" s="100"/>
      <c r="I1" s="100"/>
    </row>
    <row r="2" spans="1:9" ht="18" customHeight="1" x14ac:dyDescent="0.25">
      <c r="A2" s="101" t="s">
        <v>26</v>
      </c>
      <c r="B2" s="79"/>
      <c r="C2" s="79"/>
      <c r="D2" s="79"/>
      <c r="E2" s="79"/>
      <c r="F2" s="79"/>
      <c r="G2" s="79"/>
      <c r="H2" s="79"/>
      <c r="I2" s="79"/>
    </row>
    <row r="3" spans="1:9" ht="39.75" customHeight="1" x14ac:dyDescent="0.25">
      <c r="A3" s="1" t="s">
        <v>27</v>
      </c>
      <c r="B3" s="1" t="s">
        <v>28</v>
      </c>
      <c r="C3" s="1" t="s">
        <v>29</v>
      </c>
      <c r="D3" s="1" t="s">
        <v>30</v>
      </c>
      <c r="E3" s="1" t="s">
        <v>31</v>
      </c>
      <c r="F3" s="1" t="s">
        <v>32</v>
      </c>
      <c r="G3" s="1" t="s">
        <v>33</v>
      </c>
      <c r="H3" s="49"/>
      <c r="I3" s="1" t="s">
        <v>34</v>
      </c>
    </row>
    <row r="4" spans="1:9" ht="60" customHeight="1" x14ac:dyDescent="0.25">
      <c r="A4" s="2" t="s">
        <v>102</v>
      </c>
      <c r="B4" s="3" t="s">
        <v>103</v>
      </c>
      <c r="C4" s="4" t="s">
        <v>104</v>
      </c>
      <c r="D4" s="5" t="s">
        <v>105</v>
      </c>
      <c r="E4" s="6" t="s">
        <v>106</v>
      </c>
      <c r="F4" s="7"/>
      <c r="G4" s="8" t="str">
        <f>IF(F4="","—",IF(F4="Зелена зона","✅ Відповідає вимогам. Підтримуйте досягнутий рівень та діліться кращими практиками з іншими підрозділами.",IF(F4="Жовта зона",INDEX(ДАНІ!$B:$B,MATCH(A4,ДАНІ!$A:$A,0)),IF(F4="Червона зона",INDEX(ДАНІ!$C:$C,MATCH(A4,ДАНІ!$A:$A,0)),"—"))))</f>
        <v>—</v>
      </c>
      <c r="H4" s="49"/>
      <c r="I4" s="9"/>
    </row>
    <row r="5" spans="1:9" ht="60" customHeight="1" x14ac:dyDescent="0.25">
      <c r="A5" s="10" t="s">
        <v>107</v>
      </c>
      <c r="B5" s="11" t="s">
        <v>108</v>
      </c>
      <c r="C5" s="4" t="s">
        <v>109</v>
      </c>
      <c r="D5" s="5" t="s">
        <v>110</v>
      </c>
      <c r="E5" s="6" t="s">
        <v>111</v>
      </c>
      <c r="F5" s="7"/>
      <c r="G5" s="12" t="str">
        <f>IF(F5="","—",IF(F5="Зелена зона","✅ Відповідає вимогам. Підтримуйте досягнутий рівень та діліться кращими практиками з іншими підрозділами.",IF(F5="Жовта зона",INDEX(ДАНІ!$B:$B,MATCH(A5,ДАНІ!$A:$A,0)),IF(F5="Червона зона",INDEX(ДАНІ!$C:$C,MATCH(A5,ДАНІ!$A:$A,0)),"—"))))</f>
        <v>—</v>
      </c>
      <c r="H5" s="49"/>
      <c r="I5" s="9"/>
    </row>
    <row r="6" spans="1:9" ht="60" customHeight="1" x14ac:dyDescent="0.25">
      <c r="A6" s="2" t="s">
        <v>112</v>
      </c>
      <c r="B6" s="3" t="s">
        <v>113</v>
      </c>
      <c r="C6" s="4" t="s">
        <v>114</v>
      </c>
      <c r="D6" s="5" t="s">
        <v>115</v>
      </c>
      <c r="E6" s="6" t="s">
        <v>49</v>
      </c>
      <c r="F6" s="7"/>
      <c r="G6" s="8" t="str">
        <f>IF(F6="","—",IF(F6="Зелена зона","✅ Відповідає вимогам. Підтримуйте досягнутий рівень та діліться кращими практиками з іншими підрозділами.",IF(F6="Жовта зона",INDEX(ДАНІ!$B:$B,MATCH(A6,ДАНІ!$A:$A,0)),IF(F6="Червона зона",INDEX(ДАНІ!$C:$C,MATCH(A6,ДАНІ!$A:$A,0)),"—"))))</f>
        <v>—</v>
      </c>
      <c r="H6" s="49"/>
      <c r="I6" s="9"/>
    </row>
    <row r="7" spans="1:9" ht="60" customHeight="1" x14ac:dyDescent="0.25">
      <c r="A7" s="10" t="s">
        <v>116</v>
      </c>
      <c r="B7" s="11" t="s">
        <v>117</v>
      </c>
      <c r="C7" s="4" t="s">
        <v>118</v>
      </c>
      <c r="D7" s="5" t="s">
        <v>119</v>
      </c>
      <c r="E7" s="6" t="s">
        <v>120</v>
      </c>
      <c r="F7" s="7"/>
      <c r="G7" s="12" t="str">
        <f>IF(F7="","—",IF(F7="Зелена зона","✅ Відповідає вимогам. Підтримуйте досягнутий рівень та діліться кращими практиками з іншими підрозділами.",IF(F7="Жовта зона",INDEX(ДАНІ!$B:$B,MATCH(A7,ДАНІ!$A:$A,0)),IF(F7="Червона зона",INDEX(ДАНІ!$C:$C,MATCH(A7,ДАНІ!$A:$A,0)),"—"))))</f>
        <v>—</v>
      </c>
      <c r="H7" s="49"/>
      <c r="I7" s="9"/>
    </row>
    <row r="8" spans="1:9" ht="60" customHeight="1" x14ac:dyDescent="0.25">
      <c r="A8" s="2" t="s">
        <v>121</v>
      </c>
      <c r="B8" s="3" t="s">
        <v>122</v>
      </c>
      <c r="C8" s="4" t="s">
        <v>118</v>
      </c>
      <c r="D8" s="5" t="s">
        <v>119</v>
      </c>
      <c r="E8" s="6" t="s">
        <v>120</v>
      </c>
      <c r="F8" s="7"/>
      <c r="G8" s="8" t="str">
        <f>IF(F8="","—",IF(F8="Зелена зона","✅ Відповідає вимогам. Підтримуйте досягнутий рівень та діліться кращими практиками з іншими підрозділами.",IF(F8="Жовта зона",INDEX(ДАНІ!$B:$B,MATCH(A8,ДАНІ!$A:$A,0)),IF(F8="Червона зона",INDEX(ДАНІ!$C:$C,MATCH(A8,ДАНІ!$A:$A,0)),"—"))))</f>
        <v>—</v>
      </c>
      <c r="H8" s="49"/>
      <c r="I8" s="9"/>
    </row>
    <row r="9" spans="1:9" ht="60" customHeight="1" x14ac:dyDescent="0.25">
      <c r="A9" s="10" t="s">
        <v>123</v>
      </c>
      <c r="B9" s="11" t="s">
        <v>124</v>
      </c>
      <c r="C9" s="4" t="s">
        <v>125</v>
      </c>
      <c r="D9" s="5" t="s">
        <v>126</v>
      </c>
      <c r="E9" s="6" t="s">
        <v>81</v>
      </c>
      <c r="F9" s="7"/>
      <c r="G9" s="12" t="str">
        <f>IF(F9="","—",IF(F9="Зелена зона","✅ Відповідає вимогам. Підтримуйте досягнутий рівень та діліться кращими практиками з іншими підрозділами.",IF(F9="Жовта зона",INDEX(ДАНІ!$B:$B,MATCH(A9,ДАНІ!$A:$A,0)),IF(F9="Червона зона",INDEX(ДАНІ!$C:$C,MATCH(A9,ДАНІ!$A:$A,0)),"—"))))</f>
        <v>—</v>
      </c>
      <c r="H9" s="49"/>
      <c r="I9" s="9"/>
    </row>
    <row r="10" spans="1:9" ht="60" customHeight="1" x14ac:dyDescent="0.25">
      <c r="A10" s="2" t="s">
        <v>127</v>
      </c>
      <c r="B10" s="3" t="s">
        <v>128</v>
      </c>
      <c r="C10" s="4" t="s">
        <v>129</v>
      </c>
      <c r="D10" s="5" t="s">
        <v>130</v>
      </c>
      <c r="E10" s="6" t="s">
        <v>131</v>
      </c>
      <c r="F10" s="7"/>
      <c r="G10" s="8" t="str">
        <f>IF(F10="","—",IF(F10="Зелена зона","✅ Відповідає вимогам. Підтримуйте досягнутий рівень та діліться кращими практиками з іншими підрозділами.",IF(F10="Жовта зона",INDEX(ДАНІ!$B:$B,MATCH(A10,ДАНІ!$A:$A,0)),IF(F10="Червона зона",INDEX(ДАНІ!$C:$C,MATCH(A10,ДАНІ!$A:$A,0)),"—"))))</f>
        <v>—</v>
      </c>
      <c r="H10" s="49"/>
      <c r="I10" s="9"/>
    </row>
    <row r="11" spans="1:9" ht="60" customHeight="1" x14ac:dyDescent="0.25">
      <c r="A11" s="10" t="s">
        <v>132</v>
      </c>
      <c r="B11" s="11" t="s">
        <v>133</v>
      </c>
      <c r="C11" s="4" t="s">
        <v>134</v>
      </c>
      <c r="D11" s="5" t="s">
        <v>135</v>
      </c>
      <c r="E11" s="6" t="s">
        <v>136</v>
      </c>
      <c r="F11" s="7"/>
      <c r="G11" s="12" t="str">
        <f>IF(F11="","—",IF(F11="Зелена зона","✅ Відповідає вимогам. Підтримуйте досягнутий рівень та діліться кращими практиками з іншими підрозділами.",IF(F11="Жовта зона",INDEX(ДАНІ!$B:$B,MATCH(A11,ДАНІ!$A:$A,0)),IF(F11="Червона зона",INDEX(ДАНІ!$C:$C,MATCH(A11,ДАНІ!$A:$A,0)),"—"))))</f>
        <v>—</v>
      </c>
      <c r="H11" s="49"/>
      <c r="I11" s="9"/>
    </row>
    <row r="12" spans="1:9" ht="60" customHeight="1" x14ac:dyDescent="0.25">
      <c r="A12" s="2" t="s">
        <v>137</v>
      </c>
      <c r="B12" s="3" t="s">
        <v>138</v>
      </c>
      <c r="C12" s="4" t="s">
        <v>139</v>
      </c>
      <c r="D12" s="5" t="s">
        <v>140</v>
      </c>
      <c r="E12" s="6" t="s">
        <v>141</v>
      </c>
      <c r="F12" s="7"/>
      <c r="G12" s="8" t="str">
        <f>IF(F12="","—",IF(F12="Зелена зона","✅ Відповідає вимогам. Підтримуйте досягнутий рівень та діліться кращими практиками з іншими підрозділами.",IF(F12="Жовта зона",INDEX(ДАНІ!$B:$B,MATCH(A12,ДАНІ!$A:$A,0)),IF(F12="Червона зона",INDEX(ДАНІ!$C:$C,MATCH(A12,ДАНІ!$A:$A,0)),"—"))))</f>
        <v>—</v>
      </c>
      <c r="H12" s="49"/>
      <c r="I12" s="9"/>
    </row>
    <row r="13" spans="1:9" ht="60" customHeight="1" x14ac:dyDescent="0.25">
      <c r="A13" s="10" t="s">
        <v>142</v>
      </c>
      <c r="B13" s="11" t="s">
        <v>143</v>
      </c>
      <c r="C13" s="4" t="s">
        <v>144</v>
      </c>
      <c r="D13" s="5" t="s">
        <v>145</v>
      </c>
      <c r="E13" s="6" t="s">
        <v>146</v>
      </c>
      <c r="F13" s="7"/>
      <c r="G13" s="12" t="str">
        <f>IF(F13="","—",IF(F13="Зелена зона","✅ Відповідає вимогам. Підтримуйте досягнутий рівень та діліться кращими практиками з іншими підрозділами.",IF(F13="Жовта зона",INDEX(ДАНІ!$B:$B,MATCH(A13,ДАНІ!$A:$A,0)),IF(F13="Червона зона",INDEX(ДАНІ!$C:$C,MATCH(A13,ДАНІ!$A:$A,0)),"—"))))</f>
        <v>—</v>
      </c>
      <c r="H13" s="49"/>
      <c r="I13" s="9"/>
    </row>
    <row r="14" spans="1:9" ht="60" customHeight="1" x14ac:dyDescent="0.25">
      <c r="A14" s="2" t="s">
        <v>147</v>
      </c>
      <c r="B14" s="3" t="s">
        <v>148</v>
      </c>
      <c r="C14" s="4" t="s">
        <v>149</v>
      </c>
      <c r="D14" s="5" t="s">
        <v>150</v>
      </c>
      <c r="E14" s="6" t="s">
        <v>151</v>
      </c>
      <c r="F14" s="7"/>
      <c r="G14" s="8" t="str">
        <f>IF(F14="","—",IF(F14="Зелена зона","✅ Відповідає вимогам. Підтримуйте досягнутий рівень та діліться кращими практиками з іншими підрозділами.",IF(F14="Жовта зона",INDEX(ДАНІ!$B:$B,MATCH(A14,ДАНІ!$A:$A,0)),IF(F14="Червона зона",INDEX(ДАНІ!$C:$C,MATCH(A14,ДАНІ!$A:$A,0)),"—"))))</f>
        <v>—</v>
      </c>
      <c r="H14" s="49"/>
      <c r="I14" s="9"/>
    </row>
    <row r="15" spans="1:9" ht="60" customHeight="1" x14ac:dyDescent="0.25">
      <c r="A15" s="10" t="s">
        <v>152</v>
      </c>
      <c r="B15" s="11" t="s">
        <v>153</v>
      </c>
      <c r="C15" s="4" t="s">
        <v>154</v>
      </c>
      <c r="D15" s="5" t="s">
        <v>155</v>
      </c>
      <c r="E15" s="6" t="s">
        <v>156</v>
      </c>
      <c r="F15" s="7"/>
      <c r="G15" s="12" t="str">
        <f>IF(F15="","—",IF(F15="Зелена зона","✅ Відповідає вимогам. Підтримуйте досягнутий рівень та діліться кращими практиками з іншими підрозділами.",IF(F15="Жовта зона",INDEX(ДАНІ!$B:$B,MATCH(A15,ДАНІ!$A:$A,0)),IF(F15="Червона зона",INDEX(ДАНІ!$C:$C,MATCH(A15,ДАНІ!$A:$A,0)),"—"))))</f>
        <v>—</v>
      </c>
      <c r="H15" s="49"/>
      <c r="I15" s="9"/>
    </row>
    <row r="16" spans="1:9" ht="60" customHeight="1" x14ac:dyDescent="0.25">
      <c r="A16" s="2" t="s">
        <v>157</v>
      </c>
      <c r="B16" s="3" t="s">
        <v>158</v>
      </c>
      <c r="C16" s="4" t="s">
        <v>154</v>
      </c>
      <c r="D16" s="5" t="s">
        <v>155</v>
      </c>
      <c r="E16" s="6" t="s">
        <v>159</v>
      </c>
      <c r="F16" s="7"/>
      <c r="G16" s="8" t="str">
        <f>IF(F16="","—",IF(F16="Зелена зона","✅ Відповідає вимогам. Підтримуйте досягнутий рівень та діліться кращими практиками з іншими підрозділами.",IF(F16="Жовта зона",INDEX(ДАНІ!$B:$B,MATCH(A16,ДАНІ!$A:$A,0)),IF(F16="Червона зона",INDEX(ДАНІ!$C:$C,MATCH(A16,ДАНІ!$A:$A,0)),"—"))))</f>
        <v>—</v>
      </c>
      <c r="H16" s="49"/>
      <c r="I16" s="9"/>
    </row>
    <row r="17" spans="1:9" ht="60" customHeight="1" x14ac:dyDescent="0.25">
      <c r="A17" s="10" t="s">
        <v>160</v>
      </c>
      <c r="B17" s="11" t="s">
        <v>161</v>
      </c>
      <c r="C17" s="4" t="s">
        <v>154</v>
      </c>
      <c r="D17" s="5" t="s">
        <v>162</v>
      </c>
      <c r="E17" s="6" t="s">
        <v>159</v>
      </c>
      <c r="F17" s="7"/>
      <c r="G17" s="12" t="str">
        <f>IF(F17="","—",IF(F17="Зелена зона","✅ Відповідає вимогам. Підтримуйте досягнутий рівень та діліться кращими практиками з іншими підрозділами.",IF(F17="Жовта зона",INDEX(ДАНІ!$B:$B,MATCH(A17,ДАНІ!$A:$A,0)),IF(F17="Червона зона",INDEX(ДАНІ!$C:$C,MATCH(A17,ДАНІ!$A:$A,0)),"—"))))</f>
        <v>—</v>
      </c>
      <c r="H17" s="49"/>
      <c r="I17" s="9"/>
    </row>
    <row r="18" spans="1:9" ht="60" customHeight="1" x14ac:dyDescent="0.25">
      <c r="A18" s="2" t="s">
        <v>163</v>
      </c>
      <c r="B18" s="3" t="s">
        <v>164</v>
      </c>
      <c r="C18" s="4" t="s">
        <v>154</v>
      </c>
      <c r="D18" s="5" t="s">
        <v>162</v>
      </c>
      <c r="E18" s="6" t="s">
        <v>159</v>
      </c>
      <c r="F18" s="7"/>
      <c r="G18" s="8" t="str">
        <f>IF(F18="","—",IF(F18="Зелена зона","✅ Відповідає вимогам. Підтримуйте досягнутий рівень та діліться кращими практиками з іншими підрозділами.",IF(F18="Жовта зона",INDEX(ДАНІ!$B:$B,MATCH(A18,ДАНІ!$A:$A,0)),IF(F18="Червона зона",INDEX(ДАНІ!$C:$C,MATCH(A18,ДАНІ!$A:$A,0)),"—"))))</f>
        <v>—</v>
      </c>
      <c r="H18" s="49"/>
      <c r="I18" s="9"/>
    </row>
    <row r="19" spans="1:9" ht="60" customHeight="1" x14ac:dyDescent="0.25">
      <c r="A19" s="10" t="s">
        <v>165</v>
      </c>
      <c r="B19" s="11" t="s">
        <v>166</v>
      </c>
      <c r="C19" s="4" t="s">
        <v>167</v>
      </c>
      <c r="D19" s="5" t="s">
        <v>168</v>
      </c>
      <c r="E19" s="6" t="s">
        <v>169</v>
      </c>
      <c r="F19" s="7"/>
      <c r="G19" s="12" t="str">
        <f>IF(F19="","—",IF(F19="Зелена зона","✅ Відповідає вимогам. Підтримуйте досягнутий рівень та діліться кращими практиками з іншими підрозділами.",IF(F19="Жовта зона",INDEX(ДАНІ!$B:$B,MATCH(A19,ДАНІ!$A:$A,0)),IF(F19="Червона зона",INDEX(ДАНІ!$C:$C,MATCH(A19,ДАНІ!$A:$A,0)),"—"))))</f>
        <v>—</v>
      </c>
      <c r="H19" s="49"/>
      <c r="I19" s="9"/>
    </row>
    <row r="20" spans="1:9" ht="60" customHeight="1" x14ac:dyDescent="0.25">
      <c r="A20" s="2" t="s">
        <v>170</v>
      </c>
      <c r="B20" s="3" t="s">
        <v>171</v>
      </c>
      <c r="C20" s="4" t="s">
        <v>172</v>
      </c>
      <c r="D20" s="5" t="s">
        <v>173</v>
      </c>
      <c r="E20" s="6" t="s">
        <v>174</v>
      </c>
      <c r="F20" s="7"/>
      <c r="G20" s="8" t="str">
        <f>IF(F20="","—",IF(F20="Зелена зона","✅ Відповідає вимогам. Підтримуйте досягнутий рівень та діліться кращими практиками з іншими підрозділами.",IF(F20="Жовта зона",INDEX(ДАНІ!$B:$B,MATCH(A20,ДАНІ!$A:$A,0)),IF(F20="Червона зона",INDEX(ДАНІ!$C:$C,MATCH(A20,ДАНІ!$A:$A,0)),"—"))))</f>
        <v>—</v>
      </c>
      <c r="H20" s="49"/>
      <c r="I20" s="9"/>
    </row>
    <row r="21" spans="1:9" ht="60" customHeight="1" x14ac:dyDescent="0.25">
      <c r="A21" s="10" t="s">
        <v>175</v>
      </c>
      <c r="B21" s="11" t="s">
        <v>176</v>
      </c>
      <c r="C21" s="4" t="s">
        <v>177</v>
      </c>
      <c r="D21" s="5" t="s">
        <v>178</v>
      </c>
      <c r="E21" s="6" t="s">
        <v>169</v>
      </c>
      <c r="F21" s="7"/>
      <c r="G21" s="12" t="str">
        <f>IF(F21="","—",IF(F21="Зелена зона","✅ Відповідає вимогам. Підтримуйте досягнутий рівень та діліться кращими практиками з іншими підрозділами.",IF(F21="Жовта зона",INDEX(ДАНІ!$B:$B,MATCH(A21,ДАНІ!$A:$A,0)),IF(F21="Червона зона",INDEX(ДАНІ!$C:$C,MATCH(A21,ДАНІ!$A:$A,0)),"—"))))</f>
        <v>—</v>
      </c>
      <c r="H21" s="49"/>
      <c r="I21" s="9"/>
    </row>
    <row r="22" spans="1:9" ht="60" customHeight="1" x14ac:dyDescent="0.25">
      <c r="A22" s="2" t="s">
        <v>179</v>
      </c>
      <c r="B22" s="3" t="s">
        <v>180</v>
      </c>
      <c r="C22" s="4" t="s">
        <v>177</v>
      </c>
      <c r="D22" s="5" t="s">
        <v>173</v>
      </c>
      <c r="E22" s="6" t="s">
        <v>169</v>
      </c>
      <c r="F22" s="7"/>
      <c r="G22" s="8" t="str">
        <f>IF(F22="","—",IF(F22="Зелена зона","✅ Відповідає вимогам. Підтримуйте досягнутий рівень та діліться кращими практиками з іншими підрозділами.",IF(F22="Жовта зона",INDEX(ДАНІ!$B:$B,MATCH(A22,ДАНІ!$A:$A,0)),IF(F22="Червона зона",INDEX(ДАНІ!$C:$C,MATCH(A22,ДАНІ!$A:$A,0)),"—"))))</f>
        <v>—</v>
      </c>
      <c r="H22" s="49"/>
      <c r="I22" s="9"/>
    </row>
    <row r="23" spans="1:9" ht="60" customHeight="1" x14ac:dyDescent="0.25">
      <c r="A23" s="10" t="s">
        <v>181</v>
      </c>
      <c r="B23" s="11" t="s">
        <v>182</v>
      </c>
      <c r="C23" s="4" t="s">
        <v>183</v>
      </c>
      <c r="D23" s="5" t="s">
        <v>184</v>
      </c>
      <c r="E23" s="6" t="s">
        <v>185</v>
      </c>
      <c r="F23" s="7"/>
      <c r="G23" s="12" t="str">
        <f>IF(F23="","—",IF(F23="Зелена зона","✅ Відповідає вимогам. Підтримуйте досягнутий рівень та діліться кращими практиками з іншими підрозділами.",IF(F23="Жовта зона",INDEX(ДАНІ!$B:$B,MATCH(A23,ДАНІ!$A:$A,0)),IF(F23="Червона зона",INDEX(ДАНІ!$C:$C,MATCH(A23,ДАНІ!$A:$A,0)),"—"))))</f>
        <v>—</v>
      </c>
      <c r="H23" s="49"/>
      <c r="I23" s="9"/>
    </row>
    <row r="24" spans="1:9" ht="60" customHeight="1" x14ac:dyDescent="0.25">
      <c r="A24" s="2" t="s">
        <v>186</v>
      </c>
      <c r="B24" s="3" t="s">
        <v>187</v>
      </c>
      <c r="C24" s="4" t="s">
        <v>139</v>
      </c>
      <c r="D24" s="5" t="s">
        <v>140</v>
      </c>
      <c r="E24" s="6" t="s">
        <v>141</v>
      </c>
      <c r="F24" s="7"/>
      <c r="G24" s="8" t="str">
        <f>IF(F24="","—",IF(F24="Зелена зона","✅ Відповідає вимогам. Підтримуйте досягнутий рівень та діліться кращими практиками з іншими підрозділами.",IF(F24="Жовта зона",INDEX(ДАНІ!$B:$B,MATCH(A24,ДАНІ!$A:$A,0)),IF(F24="Червона зона",INDEX(ДАНІ!$C:$C,MATCH(A24,ДАНІ!$A:$A,0)),"—"))))</f>
        <v>—</v>
      </c>
      <c r="H24" s="49"/>
      <c r="I24" s="9"/>
    </row>
    <row r="25" spans="1:9" ht="60" customHeight="1" x14ac:dyDescent="0.25">
      <c r="A25" s="10" t="s">
        <v>188</v>
      </c>
      <c r="B25" s="11" t="s">
        <v>189</v>
      </c>
      <c r="C25" s="4" t="s">
        <v>190</v>
      </c>
      <c r="D25" s="5" t="s">
        <v>191</v>
      </c>
      <c r="E25" s="6" t="s">
        <v>192</v>
      </c>
      <c r="F25" s="7"/>
      <c r="G25" s="12" t="str">
        <f>IF(F25="","—",IF(F25="Зелена зона","✅ Відповідає вимогам. Підтримуйте досягнутий рівень та діліться кращими практиками з іншими підрозділами.",IF(F25="Жовта зона",INDEX(ДАНІ!$B:$B,MATCH(A25,ДАНІ!$A:$A,0)),IF(F25="Червона зона",INDEX(ДАНІ!$C:$C,MATCH(A25,ДАНІ!$A:$A,0)),"—"))))</f>
        <v>—</v>
      </c>
      <c r="H25" s="49"/>
      <c r="I25" s="9"/>
    </row>
    <row r="26" spans="1:9" ht="60" customHeight="1" x14ac:dyDescent="0.25">
      <c r="A26" s="2" t="s">
        <v>193</v>
      </c>
      <c r="B26" s="3" t="s">
        <v>194</v>
      </c>
      <c r="C26" s="4" t="s">
        <v>149</v>
      </c>
      <c r="D26" s="5" t="s">
        <v>150</v>
      </c>
      <c r="E26" s="6" t="s">
        <v>151</v>
      </c>
      <c r="F26" s="7"/>
      <c r="G26" s="8" t="str">
        <f>IF(F26="","—",IF(F26="Зелена зона","✅ Відповідає вимогам. Підтримуйте досягнутий рівень та діліться кращими практиками з іншими підрозділами.",IF(F26="Жовта зона",INDEX(ДАНІ!$B:$B,MATCH(A26,ДАНІ!$A:$A,0)),IF(F26="Червона зона",INDEX(ДАНІ!$C:$C,MATCH(A26,ДАНІ!$A:$A,0)),"—"))))</f>
        <v>—</v>
      </c>
      <c r="H26" s="49"/>
      <c r="I26" s="9"/>
    </row>
    <row r="27" spans="1:9" ht="60" customHeight="1" x14ac:dyDescent="0.25">
      <c r="A27" s="10" t="s">
        <v>195</v>
      </c>
      <c r="B27" s="11" t="s">
        <v>196</v>
      </c>
      <c r="C27" s="4" t="s">
        <v>197</v>
      </c>
      <c r="D27" s="5" t="s">
        <v>198</v>
      </c>
      <c r="E27" s="6" t="s">
        <v>199</v>
      </c>
      <c r="F27" s="7"/>
      <c r="G27" s="12" t="str">
        <f>IF(F27="","—",IF(F27="Зелена зона","✅ Відповідає вимогам. Підтримуйте досягнутий рівень та діліться кращими практиками з іншими підрозділами.",IF(F27="Жовта зона",INDEX(ДАНІ!$B:$B,MATCH(A27,ДАНІ!$A:$A,0)),IF(F27="Червона зона",INDEX(ДАНІ!$C:$C,MATCH(A27,ДАНІ!$A:$A,0)),"—"))))</f>
        <v>—</v>
      </c>
      <c r="H27" s="49"/>
      <c r="I27" s="9"/>
    </row>
    <row r="28" spans="1:9" ht="60" customHeight="1" x14ac:dyDescent="0.25">
      <c r="A28" s="2" t="s">
        <v>200</v>
      </c>
      <c r="B28" s="3" t="s">
        <v>201</v>
      </c>
      <c r="C28" s="4" t="s">
        <v>202</v>
      </c>
      <c r="D28" s="5" t="s">
        <v>203</v>
      </c>
      <c r="E28" s="6" t="s">
        <v>204</v>
      </c>
      <c r="F28" s="7"/>
      <c r="G28" s="8" t="str">
        <f>IF(F28="","—",IF(F28="Зелена зона","✅ Відповідає вимогам. Підтримуйте досягнутий рівень та діліться кращими практиками з іншими підрозділами.",IF(F28="Жовта зона",INDEX(ДАНІ!$B:$B,MATCH(A28,ДАНІ!$A:$A,0)),IF(F28="Червона зона",INDEX(ДАНІ!$C:$C,MATCH(A28,ДАНІ!$A:$A,0)),"—"))))</f>
        <v>—</v>
      </c>
      <c r="H28" s="49"/>
      <c r="I28" s="9"/>
    </row>
    <row r="29" spans="1:9" ht="60" customHeight="1" x14ac:dyDescent="0.25">
      <c r="A29" s="10" t="s">
        <v>205</v>
      </c>
      <c r="B29" s="11" t="s">
        <v>206</v>
      </c>
      <c r="C29" s="4" t="s">
        <v>207</v>
      </c>
      <c r="D29" s="5" t="s">
        <v>208</v>
      </c>
      <c r="E29" s="6" t="s">
        <v>209</v>
      </c>
      <c r="F29" s="7"/>
      <c r="G29" s="12" t="str">
        <f>IF(F29="","—",IF(F29="Зелена зона","✅ Відповідає вимогам. Підтримуйте досягнутий рівень та діліться кращими практиками з іншими підрозділами.",IF(F29="Жовта зона",INDEX(ДАНІ!$B:$B,MATCH(A29,ДАНІ!$A:$A,0)),IF(F29="Червона зона",INDEX(ДАНІ!$C:$C,MATCH(A29,ДАНІ!$A:$A,0)),"—"))))</f>
        <v>—</v>
      </c>
      <c r="H29" s="49"/>
      <c r="I29" s="9"/>
    </row>
    <row r="30" spans="1:9" ht="60" customHeight="1" x14ac:dyDescent="0.25">
      <c r="A30" s="2" t="s">
        <v>210</v>
      </c>
      <c r="B30" s="3" t="s">
        <v>211</v>
      </c>
      <c r="C30" s="4" t="s">
        <v>212</v>
      </c>
      <c r="D30" s="5" t="s">
        <v>213</v>
      </c>
      <c r="E30" s="6" t="s">
        <v>214</v>
      </c>
      <c r="F30" s="7"/>
      <c r="G30" s="8" t="str">
        <f>IF(F30="","—",IF(F30="Зелена зона","✅ Відповідає вимогам. Підтримуйте досягнутий рівень та діліться кращими практиками з іншими підрозділами.",IF(F30="Жовта зона",INDEX(ДАНІ!$B:$B,MATCH(A30,ДАНІ!$A:$A,0)),IF(F30="Червона зона",INDEX(ДАНІ!$C:$C,MATCH(A30,ДАНІ!$A:$A,0)),"—"))))</f>
        <v>—</v>
      </c>
      <c r="H30" s="49"/>
      <c r="I30" s="9"/>
    </row>
    <row r="31" spans="1:9" ht="60" customHeight="1" x14ac:dyDescent="0.25">
      <c r="A31" s="10" t="s">
        <v>215</v>
      </c>
      <c r="B31" s="11" t="s">
        <v>216</v>
      </c>
      <c r="C31" s="4" t="s">
        <v>217</v>
      </c>
      <c r="D31" s="5" t="s">
        <v>218</v>
      </c>
      <c r="E31" s="6" t="s">
        <v>219</v>
      </c>
      <c r="F31" s="7"/>
      <c r="G31" s="12" t="str">
        <f>IF(F31="","—",IF(F31="Зелена зона","✅ Відповідає вимогам. Підтримуйте досягнутий рівень та діліться кращими практиками з іншими підрозділами.",IF(F31="Жовта зона",INDEX(ДАНІ!$B:$B,MATCH(A31,ДАНІ!$A:$A,0)),IF(F31="Червона зона",INDEX(ДАНІ!$C:$C,MATCH(A31,ДАНІ!$A:$A,0)),"—"))))</f>
        <v>—</v>
      </c>
      <c r="H31" s="49"/>
      <c r="I31" s="9"/>
    </row>
    <row r="32" spans="1:9" ht="60" customHeight="1" x14ac:dyDescent="0.25">
      <c r="A32" s="2" t="s">
        <v>220</v>
      </c>
      <c r="B32" s="3" t="s">
        <v>221</v>
      </c>
      <c r="C32" s="4" t="s">
        <v>222</v>
      </c>
      <c r="D32" s="5" t="s">
        <v>223</v>
      </c>
      <c r="E32" s="6" t="s">
        <v>224</v>
      </c>
      <c r="F32" s="7"/>
      <c r="G32" s="8" t="str">
        <f>IF(F32="","—",IF(F32="Зелена зона","✅ Відповідає вимогам. Підтримуйте досягнутий рівень та діліться кращими практиками з іншими підрозділами.",IF(F32="Жовта зона",INDEX(ДАНІ!$B:$B,MATCH(A32,ДАНІ!$A:$A,0)),IF(F32="Червона зона",INDEX(ДАНІ!$C:$C,MATCH(A32,ДАНІ!$A:$A,0)),"—"))))</f>
        <v>—</v>
      </c>
      <c r="H32" s="49"/>
      <c r="I32" s="9"/>
    </row>
    <row r="33" spans="1:9" ht="60" customHeight="1" x14ac:dyDescent="0.25">
      <c r="A33" s="10" t="s">
        <v>225</v>
      </c>
      <c r="B33" s="11" t="s">
        <v>226</v>
      </c>
      <c r="C33" s="4" t="s">
        <v>177</v>
      </c>
      <c r="D33" s="5" t="s">
        <v>162</v>
      </c>
      <c r="E33" s="6" t="s">
        <v>169</v>
      </c>
      <c r="F33" s="7"/>
      <c r="G33" s="12" t="str">
        <f>IF(F33="","—",IF(F33="Зелена зона","✅ Відповідає вимогам. Підтримуйте досягнутий рівень та діліться кращими практиками з іншими підрозділами.",IF(F33="Жовта зона",INDEX(ДАНІ!$B:$B,MATCH(A33,ДАНІ!$A:$A,0)),IF(F33="Червона зона",INDEX(ДАНІ!$C:$C,MATCH(A33,ДАНІ!$A:$A,0)),"—"))))</f>
        <v>—</v>
      </c>
      <c r="H33" s="49"/>
      <c r="I33" s="9"/>
    </row>
    <row r="34" spans="1:9" ht="60" customHeight="1" x14ac:dyDescent="0.25">
      <c r="A34" s="2" t="s">
        <v>227</v>
      </c>
      <c r="B34" s="3" t="s">
        <v>228</v>
      </c>
      <c r="C34" s="4" t="s">
        <v>229</v>
      </c>
      <c r="D34" s="5" t="s">
        <v>230</v>
      </c>
      <c r="E34" s="6" t="s">
        <v>231</v>
      </c>
      <c r="F34" s="7"/>
      <c r="G34" s="8" t="str">
        <f>IF(F34="","—",IF(F34="Зелена зона","✅ Відповідає вимогам. Підтримуйте досягнутий рівень та діліться кращими практиками з іншими підрозділами.",IF(F34="Жовта зона",INDEX(ДАНІ!$B:$B,MATCH(A34,ДАНІ!$A:$A,0)),IF(F34="Червона зона",INDEX(ДАНІ!$C:$C,MATCH(A34,ДАНІ!$A:$A,0)),"—"))))</f>
        <v>—</v>
      </c>
      <c r="H34" s="49"/>
      <c r="I34" s="9"/>
    </row>
    <row r="35" spans="1:9" ht="60" customHeight="1" x14ac:dyDescent="0.25">
      <c r="A35" s="10" t="s">
        <v>232</v>
      </c>
      <c r="B35" s="11" t="s">
        <v>233</v>
      </c>
      <c r="C35" s="4" t="s">
        <v>234</v>
      </c>
      <c r="D35" s="5" t="s">
        <v>168</v>
      </c>
      <c r="E35" s="6" t="s">
        <v>235</v>
      </c>
      <c r="F35" s="7"/>
      <c r="G35" s="12" t="str">
        <f>IF(F35="","—",IF(F35="Зелена зона","✅ Відповідає вимогам. Підтримуйте досягнутий рівень та діліться кращими практиками з іншими підрозділами.",IF(F35="Жовта зона",INDEX(ДАНІ!$B:$B,MATCH(A35,ДАНІ!$A:$A,0)),IF(F35="Червона зона",INDEX(ДАНІ!$C:$C,MATCH(A35,ДАНІ!$A:$A,0)),"—"))))</f>
        <v>—</v>
      </c>
      <c r="H35" s="49"/>
      <c r="I35" s="9"/>
    </row>
    <row r="36" spans="1:9" ht="60" customHeight="1" x14ac:dyDescent="0.25">
      <c r="A36" s="2" t="s">
        <v>236</v>
      </c>
      <c r="B36" s="3" t="s">
        <v>237</v>
      </c>
      <c r="C36" s="4" t="s">
        <v>238</v>
      </c>
      <c r="D36" s="5" t="s">
        <v>239</v>
      </c>
      <c r="E36" s="6" t="s">
        <v>240</v>
      </c>
      <c r="F36" s="7"/>
      <c r="G36" s="8" t="str">
        <f>IF(F36="","—",IF(F36="Зелена зона","✅ Відповідає вимогам. Підтримуйте досягнутий рівень та діліться кращими практиками з іншими підрозділами.",IF(F36="Жовта зона",INDEX(ДАНІ!$B:$B,MATCH(A36,ДАНІ!$A:$A,0)),IF(F36="Червона зона",INDEX(ДАНІ!$C:$C,MATCH(A36,ДАНІ!$A:$A,0)),"—"))))</f>
        <v>—</v>
      </c>
      <c r="H36" s="49"/>
      <c r="I36" s="9"/>
    </row>
    <row r="37" spans="1:9" ht="60" customHeight="1" x14ac:dyDescent="0.25">
      <c r="A37" s="10" t="s">
        <v>241</v>
      </c>
      <c r="B37" s="11" t="s">
        <v>242</v>
      </c>
      <c r="C37" s="4" t="s">
        <v>243</v>
      </c>
      <c r="D37" s="5" t="s">
        <v>244</v>
      </c>
      <c r="E37" s="6" t="s">
        <v>235</v>
      </c>
      <c r="F37" s="7"/>
      <c r="G37" s="12" t="str">
        <f>IF(F37="","—",IF(F37="Зелена зона","✅ Відповідає вимогам. Підтримуйте досягнутий рівень та діліться кращими практиками з іншими підрозділами.",IF(F37="Жовта зона",INDEX(ДАНІ!$B:$B,MATCH(A37,ДАНІ!$A:$A,0)),IF(F37="Червона зона",INDEX(ДАНІ!$C:$C,MATCH(A37,ДАНІ!$A:$A,0)),"—"))))</f>
        <v>—</v>
      </c>
      <c r="H37" s="49"/>
      <c r="I37" s="9"/>
    </row>
    <row r="38" spans="1:9" ht="60" customHeight="1" x14ac:dyDescent="0.25">
      <c r="A38" s="2" t="s">
        <v>245</v>
      </c>
      <c r="B38" s="3" t="s">
        <v>246</v>
      </c>
      <c r="C38" s="4" t="s">
        <v>247</v>
      </c>
      <c r="D38" s="5" t="s">
        <v>248</v>
      </c>
      <c r="E38" s="6" t="s">
        <v>249</v>
      </c>
      <c r="F38" s="7"/>
      <c r="G38" s="8" t="str">
        <f>IF(F38="","—",IF(F38="Зелена зона","✅ Відповідає вимогам. Підтримуйте досягнутий рівень та діліться кращими практиками з іншими підрозділами.",IF(F38="Жовта зона",INDEX(ДАНІ!$B:$B,MATCH(A38,ДАНІ!$A:$A,0)),IF(F38="Червона зона",INDEX(ДАНІ!$C:$C,MATCH(A38,ДАНІ!$A:$A,0)),"—"))))</f>
        <v>—</v>
      </c>
      <c r="H38" s="49"/>
      <c r="I38" s="9"/>
    </row>
    <row r="39" spans="1:9" ht="60" customHeight="1" x14ac:dyDescent="0.25">
      <c r="A39" s="10" t="s">
        <v>250</v>
      </c>
      <c r="B39" s="11" t="s">
        <v>251</v>
      </c>
      <c r="C39" s="4" t="s">
        <v>252</v>
      </c>
      <c r="D39" s="5" t="s">
        <v>253</v>
      </c>
      <c r="E39" s="6" t="s">
        <v>254</v>
      </c>
      <c r="F39" s="7"/>
      <c r="G39" s="12" t="str">
        <f>IF(F39="","—",IF(F39="Зелена зона","✅ Відповідає вимогам. Підтримуйте досягнутий рівень та діліться кращими практиками з іншими підрозділами.",IF(F39="Жовта зона",INDEX(ДАНІ!$B:$B,MATCH(A39,ДАНІ!$A:$A,0)),IF(F39="Червона зона",INDEX(ДАНІ!$C:$C,MATCH(A39,ДАНІ!$A:$A,0)),"—"))))</f>
        <v>—</v>
      </c>
      <c r="H39" s="49"/>
      <c r="I39" s="9"/>
    </row>
    <row r="40" spans="1:9" ht="60" customHeight="1" x14ac:dyDescent="0.25">
      <c r="A40" s="2" t="s">
        <v>255</v>
      </c>
      <c r="B40" s="3" t="s">
        <v>256</v>
      </c>
      <c r="C40" s="4" t="s">
        <v>257</v>
      </c>
      <c r="D40" s="5" t="s">
        <v>258</v>
      </c>
      <c r="E40" s="6" t="s">
        <v>259</v>
      </c>
      <c r="F40" s="7"/>
      <c r="G40" s="8" t="str">
        <f>IF(F40="","—",IF(F40="Зелена зона","✅ Відповідає вимогам. Підтримуйте досягнутий рівень та діліться кращими практиками з іншими підрозділами.",IF(F40="Жовта зона",INDEX(ДАНІ!$B:$B,MATCH(A40,ДАНІ!$A:$A,0)),IF(F40="Червона зона",INDEX(ДАНІ!$C:$C,MATCH(A40,ДАНІ!$A:$A,0)),"—"))))</f>
        <v>—</v>
      </c>
      <c r="H40" s="49"/>
      <c r="I40" s="9"/>
    </row>
    <row r="41" spans="1:9" ht="60" customHeight="1" x14ac:dyDescent="0.25">
      <c r="A41" s="10" t="s">
        <v>260</v>
      </c>
      <c r="B41" s="11" t="s">
        <v>261</v>
      </c>
      <c r="C41" s="4" t="s">
        <v>262</v>
      </c>
      <c r="D41" s="5" t="s">
        <v>263</v>
      </c>
      <c r="E41" s="6" t="s">
        <v>264</v>
      </c>
      <c r="F41" s="7"/>
      <c r="G41" s="12" t="str">
        <f>IF(F41="","—",IF(F41="Зелена зона","✅ Відповідає вимогам. Підтримуйте досягнутий рівень та діліться кращими практиками з іншими підрозділами.",IF(F41="Жовта зона",INDEX(ДАНІ!$B:$B,MATCH(A41,ДАНІ!$A:$A,0)),IF(F41="Червона зона",INDEX(ДАНІ!$C:$C,MATCH(A41,ДАНІ!$A:$A,0)),"—"))))</f>
        <v>—</v>
      </c>
      <c r="H41" s="49"/>
      <c r="I41" s="9"/>
    </row>
    <row r="42" spans="1:9" ht="30" customHeight="1" x14ac:dyDescent="0.25">
      <c r="A42" s="103" t="s">
        <v>265</v>
      </c>
      <c r="B42" s="89"/>
      <c r="C42" s="89"/>
      <c r="D42" s="89"/>
      <c r="E42" s="89"/>
      <c r="F42" s="102" t="str">
        <f>IFERROR(IF(COUNTA(F4:F41)=0,"—",IF(AND(COUNTIF(F4:F41,"Зелена зона")/COUNTA(F4:F41)&gt;=0.6,COUNTIF(F4:F41,"Червона зона")/COUNTA(F4:F41)&lt;=0.15),"✅ ВИКОНУЮТЬСЯ",IF((COUNTIF(F4:F41,"Зелена зона")+COUNTIF(F4:F41,"Жовта зона"))/COUNTA(F4:F41)&gt;=0.7,"⚠️ ВИКОНУЮТЬСЯ ЧАСТКОВО","🔴 НЕ ВИКОНУЮТЬСЯ"))),"—")</f>
        <v>—</v>
      </c>
      <c r="G42" s="89"/>
      <c r="H42" s="89"/>
      <c r="I42" s="89"/>
    </row>
  </sheetData>
  <sheetProtection sheet="1" sort="0"/>
  <mergeCells count="4">
    <mergeCell ref="A1:I1"/>
    <mergeCell ref="A42:E42"/>
    <mergeCell ref="A2:I2"/>
    <mergeCell ref="F42:I42"/>
  </mergeCells>
  <conditionalFormatting sqref="F4:F41">
    <cfRule type="expression" dxfId="17" priority="2">
      <formula>$F4="Зелена зона"</formula>
    </cfRule>
    <cfRule type="expression" dxfId="16" priority="3">
      <formula>$F4="Жовта зона"</formula>
    </cfRule>
    <cfRule type="expression" dxfId="15" priority="4">
      <formula>$F4="Червона зона"</formula>
    </cfRule>
  </conditionalFormatting>
  <conditionalFormatting sqref="F42">
    <cfRule type="expression" dxfId="14" priority="5">
      <formula>$F42="Зелена зона"</formula>
    </cfRule>
    <cfRule type="expression" dxfId="13" priority="6">
      <formula>$F42="Жовта зона"</formula>
    </cfRule>
    <cfRule type="expression" dxfId="12" priority="7">
      <formula>$F42="Червона зона"</formula>
    </cfRule>
  </conditionalFormatting>
  <dataValidations count="1">
    <dataValidation type="list" showErrorMessage="1" errorTitle="Неправильне значення" error="Оберіть значення зі списку" sqref="F4:F41" xr:uid="{00000000-0002-0000-0200-000000000000}">
      <formula1>"Зелена зона,Жовта зона,Червона зона"</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14"/>
  <sheetViews>
    <sheetView showGridLines="0" zoomScaleNormal="100" workbookViewId="0">
      <pane ySplit="3" topLeftCell="A4" activePane="bottomLeft" state="frozen"/>
      <selection pane="bottomLeft" activeCell="H9" sqref="H9"/>
    </sheetView>
  </sheetViews>
  <sheetFormatPr defaultColWidth="8.7109375" defaultRowHeight="15" x14ac:dyDescent="0.25"/>
  <cols>
    <col min="1" max="1" width="5.5703125" style="51" customWidth="1"/>
    <col min="2" max="2" width="52" style="51" customWidth="1"/>
    <col min="3" max="5" width="16" style="51" customWidth="1"/>
    <col min="6" max="9" width="17" style="51" customWidth="1"/>
    <col min="10" max="10" width="15" style="51" customWidth="1"/>
    <col min="11" max="11" width="39.28515625" style="51" customWidth="1"/>
  </cols>
  <sheetData>
    <row r="1" spans="1:11" ht="21.75" customHeight="1" x14ac:dyDescent="0.25">
      <c r="A1" s="104" t="s">
        <v>266</v>
      </c>
      <c r="B1" s="105"/>
      <c r="C1" s="105"/>
      <c r="D1" s="105"/>
      <c r="E1" s="105"/>
      <c r="F1" s="105"/>
      <c r="G1" s="105"/>
      <c r="H1" s="105"/>
      <c r="I1" s="105"/>
      <c r="J1" s="105"/>
      <c r="K1" s="105"/>
    </row>
    <row r="2" spans="1:11" ht="27.75" customHeight="1" x14ac:dyDescent="0.25">
      <c r="A2" s="109" t="s">
        <v>267</v>
      </c>
      <c r="B2" s="105"/>
      <c r="C2" s="105"/>
      <c r="D2" s="105"/>
      <c r="E2" s="105"/>
      <c r="F2" s="105"/>
      <c r="G2" s="105"/>
      <c r="H2" s="105"/>
      <c r="I2" s="105"/>
      <c r="J2" s="105"/>
      <c r="K2" s="105"/>
    </row>
    <row r="3" spans="1:11" ht="36" customHeight="1" x14ac:dyDescent="0.25">
      <c r="A3" s="110" t="s">
        <v>268</v>
      </c>
      <c r="B3" s="105"/>
      <c r="C3" s="105"/>
      <c r="D3" s="105"/>
      <c r="E3" s="105"/>
      <c r="F3" s="106" t="s">
        <v>269</v>
      </c>
      <c r="G3" s="105"/>
      <c r="H3" s="106" t="s">
        <v>270</v>
      </c>
      <c r="I3" s="105"/>
      <c r="J3" s="53" t="s">
        <v>271</v>
      </c>
      <c r="K3" s="53" t="s">
        <v>272</v>
      </c>
    </row>
    <row r="4" spans="1:11" ht="36" customHeight="1" x14ac:dyDescent="0.25">
      <c r="A4" s="53" t="s">
        <v>27</v>
      </c>
      <c r="B4" s="53" t="s">
        <v>28</v>
      </c>
      <c r="C4" s="53" t="s">
        <v>273</v>
      </c>
      <c r="D4" s="53" t="s">
        <v>274</v>
      </c>
      <c r="E4" s="53" t="s">
        <v>275</v>
      </c>
      <c r="F4" s="13" t="s">
        <v>276</v>
      </c>
      <c r="G4" s="13" t="s">
        <v>277</v>
      </c>
      <c r="H4" s="13" t="s">
        <v>278</v>
      </c>
      <c r="I4" s="13" t="s">
        <v>279</v>
      </c>
      <c r="J4" s="53" t="s">
        <v>280</v>
      </c>
      <c r="K4" s="53" t="s">
        <v>281</v>
      </c>
    </row>
    <row r="5" spans="1:11" ht="40.9" customHeight="1" x14ac:dyDescent="0.25">
      <c r="A5" s="54" t="s">
        <v>282</v>
      </c>
      <c r="B5" s="55" t="s">
        <v>283</v>
      </c>
      <c r="C5" s="56" t="s">
        <v>284</v>
      </c>
      <c r="D5" s="57" t="s">
        <v>285</v>
      </c>
      <c r="E5" s="58" t="s">
        <v>286</v>
      </c>
      <c r="F5" s="14"/>
      <c r="G5" s="14"/>
      <c r="H5" s="14"/>
      <c r="I5" s="14"/>
      <c r="J5" s="15" t="str">
        <f t="shared" ref="J5:J11" si="0">IFERROR(IF(COUNTA(F5:I5)=0,"—",ROUND(AVERAGEIF(F5:I5,"&gt;=1"),0)),"—")</f>
        <v>—</v>
      </c>
      <c r="K5" s="16" t="str">
        <f>IF(J5="—","—",IF(J5=5,"✅ Відповідає вимогам. Підтримуйте досягнутий рівень.",IF(J5=4,INDEX(ДАНІ!$B:$B,MATCH(A5,ДАНІ!$A:$A,0)),INDEX(ДАНІ!$C:$C,MATCH(A5,ДАНІ!$A:$A,0)))))</f>
        <v>—</v>
      </c>
    </row>
    <row r="6" spans="1:11" ht="40.9" customHeight="1" x14ac:dyDescent="0.25">
      <c r="A6" s="59" t="s">
        <v>287</v>
      </c>
      <c r="B6" s="60" t="s">
        <v>288</v>
      </c>
      <c r="C6" s="56" t="s">
        <v>284</v>
      </c>
      <c r="D6" s="57" t="s">
        <v>285</v>
      </c>
      <c r="E6" s="58" t="s">
        <v>286</v>
      </c>
      <c r="F6" s="14"/>
      <c r="G6" s="14"/>
      <c r="H6" s="14"/>
      <c r="I6" s="14"/>
      <c r="J6" s="15" t="str">
        <f t="shared" si="0"/>
        <v>—</v>
      </c>
      <c r="K6" s="16" t="str">
        <f>IF(J6="—","—",IF(J6=5,"✅ Відповідає вимогам. Підтримуйте досягнутий рівень.",IF(J6=4,INDEX(ДАНІ!$B:$B,MATCH(A6,ДАНІ!$A:$A,0)),INDEX(ДАНІ!$C:$C,MATCH(A6,ДАНІ!$A:$A,0)))))</f>
        <v>—</v>
      </c>
    </row>
    <row r="7" spans="1:11" ht="40.9" customHeight="1" x14ac:dyDescent="0.25">
      <c r="A7" s="54" t="s">
        <v>289</v>
      </c>
      <c r="B7" s="55" t="s">
        <v>290</v>
      </c>
      <c r="C7" s="56" t="s">
        <v>284</v>
      </c>
      <c r="D7" s="57" t="s">
        <v>285</v>
      </c>
      <c r="E7" s="58" t="s">
        <v>286</v>
      </c>
      <c r="F7" s="14"/>
      <c r="G7" s="14"/>
      <c r="H7" s="14"/>
      <c r="I7" s="14"/>
      <c r="J7" s="15" t="str">
        <f t="shared" si="0"/>
        <v>—</v>
      </c>
      <c r="K7" s="16" t="str">
        <f>IF(J7="—","—",IF(J7=5,"✅ Відповідає вимогам. Підтримуйте досягнутий рівень.",IF(J7=4,INDEX(ДАНІ!$B:$B,MATCH(A7,ДАНІ!$A:$A,0)),INDEX(ДАНІ!$C:$C,MATCH(A7,ДАНІ!$A:$A,0)))))</f>
        <v>—</v>
      </c>
    </row>
    <row r="8" spans="1:11" ht="40.9" customHeight="1" x14ac:dyDescent="0.25">
      <c r="A8" s="59" t="s">
        <v>291</v>
      </c>
      <c r="B8" s="60" t="s">
        <v>292</v>
      </c>
      <c r="C8" s="56" t="s">
        <v>284</v>
      </c>
      <c r="D8" s="57" t="s">
        <v>285</v>
      </c>
      <c r="E8" s="58" t="s">
        <v>286</v>
      </c>
      <c r="F8" s="14"/>
      <c r="G8" s="14"/>
      <c r="H8" s="14"/>
      <c r="I8" s="14"/>
      <c r="J8" s="15" t="str">
        <f t="shared" si="0"/>
        <v>—</v>
      </c>
      <c r="K8" s="16" t="str">
        <f>IF(J8="—","—",IF(J8=5,"✅ Відповідає вимогам. Підтримуйте досягнутий рівень.",IF(J8=4,INDEX(ДАНІ!$B:$B,MATCH(A8,ДАНІ!$A:$A,0)),INDEX(ДАНІ!$C:$C,MATCH(A8,ДАНІ!$A:$A,0)))))</f>
        <v>—</v>
      </c>
    </row>
    <row r="9" spans="1:11" ht="40.9" customHeight="1" x14ac:dyDescent="0.25">
      <c r="A9" s="54" t="s">
        <v>293</v>
      </c>
      <c r="B9" s="55" t="s">
        <v>294</v>
      </c>
      <c r="C9" s="56" t="s">
        <v>284</v>
      </c>
      <c r="D9" s="57" t="s">
        <v>285</v>
      </c>
      <c r="E9" s="58" t="s">
        <v>286</v>
      </c>
      <c r="F9" s="14"/>
      <c r="G9" s="14"/>
      <c r="H9" s="14"/>
      <c r="I9" s="14"/>
      <c r="J9" s="15" t="str">
        <f t="shared" si="0"/>
        <v>—</v>
      </c>
      <c r="K9" s="16" t="str">
        <f>IF(J9="—","—",IF(J9=5,"✅ Відповідає вимогам. Підтримуйте досягнутий рівень.",IF(J9=4,INDEX(ДАНІ!$B:$B,MATCH(A9,ДАНІ!$A:$A,0)),INDEX(ДАНІ!$C:$C,MATCH(A9,ДАНІ!$A:$A,0)))))</f>
        <v>—</v>
      </c>
    </row>
    <row r="10" spans="1:11" ht="40.9" customHeight="1" x14ac:dyDescent="0.25">
      <c r="A10" s="59" t="s">
        <v>295</v>
      </c>
      <c r="B10" s="60" t="s">
        <v>296</v>
      </c>
      <c r="C10" s="56" t="s">
        <v>284</v>
      </c>
      <c r="D10" s="57" t="s">
        <v>285</v>
      </c>
      <c r="E10" s="58" t="s">
        <v>286</v>
      </c>
      <c r="F10" s="14"/>
      <c r="G10" s="14"/>
      <c r="H10" s="14"/>
      <c r="I10" s="14"/>
      <c r="J10" s="15" t="str">
        <f t="shared" si="0"/>
        <v>—</v>
      </c>
      <c r="K10" s="16" t="str">
        <f>IF(J10="—","—",IF(J10=5,"✅ Відповідає вимогам. Підтримуйте досягнутий рівень.",IF(J10=4,INDEX(ДАНІ!$B:$B,MATCH(A10,ДАНІ!$A:$A,0)),INDEX(ДАНІ!$C:$C,MATCH(A10,ДАНІ!$A:$A,0)))))</f>
        <v>—</v>
      </c>
    </row>
    <row r="11" spans="1:11" ht="40.9" customHeight="1" x14ac:dyDescent="0.25">
      <c r="A11" s="54" t="s">
        <v>297</v>
      </c>
      <c r="B11" s="55" t="s">
        <v>298</v>
      </c>
      <c r="C11" s="56" t="s">
        <v>284</v>
      </c>
      <c r="D11" s="57" t="s">
        <v>285</v>
      </c>
      <c r="E11" s="58" t="s">
        <v>286</v>
      </c>
      <c r="F11" s="14"/>
      <c r="G11" s="14"/>
      <c r="H11" s="14"/>
      <c r="I11" s="14"/>
      <c r="J11" s="15" t="str">
        <f t="shared" si="0"/>
        <v>—</v>
      </c>
      <c r="K11" s="16" t="str">
        <f>IF(J11="—","—",IF(J11=5,"✅ Відповідає вимогам. Підтримуйте досягнутий рівень.",IF(J11=4,INDEX(ДАНІ!$B:$B,MATCH(A11,ДАНІ!$A:$A,0)),INDEX(ДАНІ!$C:$C,MATCH(A11,ДАНІ!$A:$A,0)))))</f>
        <v>—</v>
      </c>
    </row>
    <row r="12" spans="1:11" ht="30" customHeight="1" x14ac:dyDescent="0.25">
      <c r="A12" s="107" t="s">
        <v>299</v>
      </c>
      <c r="B12" s="105"/>
      <c r="C12" s="105"/>
      <c r="D12" s="105"/>
      <c r="E12" s="105"/>
      <c r="F12" s="17" t="str">
        <f>IF(COUNTA(F5:F11)=0,"—",ROUND(AVERAGEIF(F5:F11,"&gt;=1"),0))</f>
        <v>—</v>
      </c>
      <c r="G12" s="17" t="str">
        <f>IF(COUNTA(G5:G11)=0,"—",ROUND(AVERAGEIF(G5:G11,"&gt;=1"),0))</f>
        <v>—</v>
      </c>
      <c r="H12" s="17" t="str">
        <f>IF(COUNTA(H5:H11)=0,"—",ROUND(AVERAGEIF(H5:H11,"&gt;=1"),0))</f>
        <v>—</v>
      </c>
      <c r="I12" s="17" t="str">
        <f>IF(COUNTA(I5:I11)=0,"—",ROUND(AVERAGEIF(I5:I11,"&gt;=1"),0))</f>
        <v>—</v>
      </c>
      <c r="J12" s="61"/>
      <c r="K12" s="61"/>
    </row>
    <row r="13" spans="1:11" ht="31.5" customHeight="1" x14ac:dyDescent="0.25">
      <c r="A13" s="111" t="s">
        <v>300</v>
      </c>
      <c r="B13" s="105"/>
      <c r="C13" s="105"/>
      <c r="D13" s="105"/>
      <c r="E13" s="105"/>
      <c r="F13" s="112" t="str">
        <f>IF(AND(ISNUMBER(F12),ISNUMBER(G12)),ROUND(AVERAGE(F12,G12),0),IF(ISNUMBER(F12),F12,IF(ISNUMBER(G12),G12,"—")))</f>
        <v>—</v>
      </c>
      <c r="G13" s="105"/>
      <c r="H13" s="112" t="str">
        <f>IF(AND(ISNUMBER(H12),ISNUMBER(I12)),ROUND(AVERAGE(H12,I12),0),IF(ISNUMBER(H12),H12,IF(ISNUMBER(I12),I12,"—")))</f>
        <v>—</v>
      </c>
      <c r="I13" s="105"/>
      <c r="J13" s="62"/>
      <c r="K13" s="62"/>
    </row>
    <row r="14" spans="1:11" ht="36" customHeight="1" x14ac:dyDescent="0.25">
      <c r="A14" s="108" t="s">
        <v>301</v>
      </c>
      <c r="B14" s="105"/>
      <c r="C14" s="105"/>
      <c r="D14" s="105"/>
      <c r="E14" s="105"/>
      <c r="F14" s="105"/>
      <c r="G14" s="105"/>
      <c r="H14" s="105"/>
      <c r="I14" s="105"/>
      <c r="J14" s="18" t="str">
        <f>IF(AND(ISNUMBER(F13),ISNUMBER(H13)),ROUND(AVERAGE(F13,H13),0),IF(ISNUMBER(F13),F13,IF(ISNUMBER(H13),H13,"—")))</f>
        <v>—</v>
      </c>
      <c r="K14" s="63"/>
    </row>
  </sheetData>
  <sheetProtection sheet="1" sort="0"/>
  <mergeCells count="10">
    <mergeCell ref="A1:K1"/>
    <mergeCell ref="H3:I3"/>
    <mergeCell ref="F3:G3"/>
    <mergeCell ref="A12:E12"/>
    <mergeCell ref="A14:I14"/>
    <mergeCell ref="A2:K2"/>
    <mergeCell ref="A3:E3"/>
    <mergeCell ref="A13:E13"/>
    <mergeCell ref="F13:G13"/>
    <mergeCell ref="H13:I13"/>
  </mergeCells>
  <conditionalFormatting sqref="F4:F10 F5:I11">
    <cfRule type="expression" dxfId="11" priority="2">
      <formula>$F4="Зелена зона"</formula>
    </cfRule>
    <cfRule type="expression" dxfId="10" priority="3">
      <formula>$F4="Жовта зона"</formula>
    </cfRule>
    <cfRule type="expression" dxfId="9" priority="4">
      <formula>$F4="Червона зона"</formula>
    </cfRule>
  </conditionalFormatting>
  <conditionalFormatting sqref="F11">
    <cfRule type="expression" dxfId="8" priority="5">
      <formula>$F11="Зелена зона"</formula>
    </cfRule>
    <cfRule type="expression" dxfId="7" priority="6">
      <formula>$F11="Жовта зона"</formula>
    </cfRule>
    <cfRule type="expression" dxfId="6" priority="7">
      <formula>$F11="Червона зона"</formula>
    </cfRule>
  </conditionalFormatting>
  <dataValidations count="1">
    <dataValidation type="whole" showInputMessage="1" showErrorMessage="1" errorTitle="Неправильне значення" error="Введіть ціле число від 1 до 5" promptTitle="Оцінка результативності" prompt="Оцінка: ціле число від 1 до 5_x000a_5 — відповідають, 4 — частково, 1-3 — не відповідають" sqref="F5:I11" xr:uid="{00000000-0002-0000-03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I23"/>
  <sheetViews>
    <sheetView showGridLines="0" zoomScale="89" zoomScaleNormal="89" workbookViewId="0">
      <pane ySplit="3" topLeftCell="A4" activePane="bottomLeft" state="frozen"/>
      <selection pane="bottomLeft" activeCell="G7" sqref="G7"/>
    </sheetView>
  </sheetViews>
  <sheetFormatPr defaultColWidth="8.7109375" defaultRowHeight="15" x14ac:dyDescent="0.25"/>
  <cols>
    <col min="1" max="1" width="5" style="51" customWidth="1"/>
    <col min="2" max="2" width="48" style="51" customWidth="1"/>
    <col min="3" max="5" width="20" style="51" customWidth="1"/>
    <col min="6" max="6" width="14" style="51" customWidth="1"/>
    <col min="7" max="7" width="55" style="51" customWidth="1"/>
    <col min="8" max="8" width="1" style="51" customWidth="1"/>
    <col min="9" max="9" width="25" style="51" customWidth="1"/>
  </cols>
  <sheetData>
    <row r="1" spans="1:9" ht="24" customHeight="1" x14ac:dyDescent="0.25">
      <c r="A1" s="99" t="s">
        <v>302</v>
      </c>
      <c r="B1" s="100"/>
      <c r="C1" s="100"/>
      <c r="D1" s="100"/>
      <c r="E1" s="100"/>
      <c r="F1" s="100"/>
      <c r="G1" s="100"/>
      <c r="H1" s="100"/>
      <c r="I1" s="100"/>
    </row>
    <row r="2" spans="1:9" ht="18" customHeight="1" x14ac:dyDescent="0.25">
      <c r="A2" s="101" t="s">
        <v>26</v>
      </c>
      <c r="B2" s="79"/>
      <c r="C2" s="79"/>
      <c r="D2" s="79"/>
      <c r="E2" s="79"/>
      <c r="F2" s="79"/>
      <c r="G2" s="79"/>
      <c r="H2" s="79"/>
      <c r="I2" s="79"/>
    </row>
    <row r="3" spans="1:9" ht="39.75" customHeight="1" x14ac:dyDescent="0.25">
      <c r="A3" s="1" t="s">
        <v>27</v>
      </c>
      <c r="B3" s="1" t="s">
        <v>28</v>
      </c>
      <c r="C3" s="1" t="s">
        <v>29</v>
      </c>
      <c r="D3" s="1" t="s">
        <v>30</v>
      </c>
      <c r="E3" s="1" t="s">
        <v>31</v>
      </c>
      <c r="F3" s="1" t="s">
        <v>32</v>
      </c>
      <c r="G3" s="1" t="s">
        <v>33</v>
      </c>
      <c r="H3" s="49"/>
      <c r="I3" s="1" t="s">
        <v>34</v>
      </c>
    </row>
    <row r="4" spans="1:9" ht="60" customHeight="1" x14ac:dyDescent="0.25">
      <c r="A4" s="2" t="s">
        <v>303</v>
      </c>
      <c r="B4" s="3" t="s">
        <v>304</v>
      </c>
      <c r="C4" s="4" t="s">
        <v>305</v>
      </c>
      <c r="D4" s="5" t="s">
        <v>306</v>
      </c>
      <c r="E4" s="6" t="s">
        <v>307</v>
      </c>
      <c r="F4" s="7"/>
      <c r="G4" s="8" t="str">
        <f>IF(F4="","—",IF(F4="Зелена зона","✅ Відповідає вимогам. Підтримуйте досягнутий рівень та діліться кращими практиками з іншими підрозділами.",IF(F4="Жовта зона",INDEX(ДАНІ!$B:$B,MATCH(A4,ДАНІ!$A:$A,0)),IF(F4="Червона зона",INDEX(ДАНІ!$C:$C,MATCH(A4,ДАНІ!$A:$A,0)),"—"))))</f>
        <v>—</v>
      </c>
      <c r="H4" s="49"/>
      <c r="I4" s="9"/>
    </row>
    <row r="5" spans="1:9" ht="60" customHeight="1" x14ac:dyDescent="0.25">
      <c r="A5" s="10" t="s">
        <v>308</v>
      </c>
      <c r="B5" s="11" t="s">
        <v>309</v>
      </c>
      <c r="C5" s="4" t="s">
        <v>305</v>
      </c>
      <c r="D5" s="5" t="s">
        <v>306</v>
      </c>
      <c r="E5" s="6" t="s">
        <v>307</v>
      </c>
      <c r="F5" s="7"/>
      <c r="G5" s="12" t="str">
        <f>IF(F5="","—",IF(F5="Зелена зона","✅ Відповідає вимогам. Підтримуйте досягнутий рівень та діліться кращими практиками з іншими підрозділами.",IF(F5="Жовта зона",INDEX(ДАНІ!$B:$B,MATCH(A5,ДАНІ!$A:$A,0)),IF(F5="Червона зона",INDEX(ДАНІ!$C:$C,MATCH(A5,ДАНІ!$A:$A,0)),"—"))))</f>
        <v>—</v>
      </c>
      <c r="H5" s="49"/>
      <c r="I5" s="9"/>
    </row>
    <row r="6" spans="1:9" ht="60" customHeight="1" x14ac:dyDescent="0.25">
      <c r="A6" s="2" t="s">
        <v>310</v>
      </c>
      <c r="B6" s="3" t="s">
        <v>311</v>
      </c>
      <c r="C6" s="4" t="s">
        <v>312</v>
      </c>
      <c r="D6" s="5" t="s">
        <v>313</v>
      </c>
      <c r="E6" s="6" t="s">
        <v>314</v>
      </c>
      <c r="F6" s="7"/>
      <c r="G6" s="8" t="str">
        <f>IF(F6="","—",IF(F6="Зелена зона","✅ Відповідає вимогам. Підтримуйте досягнутий рівень та діліться кращими практиками з іншими підрозділами.",IF(F6="Жовта зона",INDEX(ДАНІ!$B:$B,MATCH(A6,ДАНІ!$A:$A,0)),IF(F6="Червона зона",INDEX(ДАНІ!$C:$C,MATCH(A6,ДАНІ!$A:$A,0)),"—"))))</f>
        <v>—</v>
      </c>
      <c r="H6" s="49"/>
      <c r="I6" s="9"/>
    </row>
    <row r="7" spans="1:9" ht="60" customHeight="1" x14ac:dyDescent="0.25">
      <c r="A7" s="10" t="s">
        <v>315</v>
      </c>
      <c r="B7" s="11" t="s">
        <v>316</v>
      </c>
      <c r="C7" s="4" t="s">
        <v>177</v>
      </c>
      <c r="D7" s="5" t="s">
        <v>162</v>
      </c>
      <c r="E7" s="6" t="s">
        <v>169</v>
      </c>
      <c r="F7" s="7"/>
      <c r="G7" s="12" t="str">
        <f>IF(F7="","—",IF(F7="Зелена зона","✅ Відповідає вимогам. Підтримуйте досягнутий рівень та діліться кращими практиками з іншими підрозділами.",IF(F7="Жовта зона",INDEX(ДАНІ!$B:$B,MATCH(A7,ДАНІ!$A:$A,0)),IF(F7="Червона зона",INDEX(ДАНІ!$C:$C,MATCH(A7,ДАНІ!$A:$A,0)),"—"))))</f>
        <v>—</v>
      </c>
      <c r="H7" s="49"/>
      <c r="I7" s="9"/>
    </row>
    <row r="8" spans="1:9" ht="60" customHeight="1" x14ac:dyDescent="0.25">
      <c r="A8" s="2" t="s">
        <v>317</v>
      </c>
      <c r="B8" s="3" t="s">
        <v>318</v>
      </c>
      <c r="C8" s="4" t="s">
        <v>319</v>
      </c>
      <c r="D8" s="5" t="s">
        <v>320</v>
      </c>
      <c r="E8" s="6" t="s">
        <v>321</v>
      </c>
      <c r="F8" s="7"/>
      <c r="G8" s="8" t="str">
        <f>IF(F8="","—",IF(F8="Зелена зона","✅ Відповідає вимогам. Підтримуйте досягнутий рівень та діліться кращими практиками з іншими підрозділами.",IF(F8="Жовта зона",INDEX(ДАНІ!$B:$B,MATCH(A8,ДАНІ!$A:$A,0)),IF(F8="Червона зона",INDEX(ДАНІ!$C:$C,MATCH(A8,ДАНІ!$A:$A,0)),"—"))))</f>
        <v>—</v>
      </c>
      <c r="H8" s="49"/>
      <c r="I8" s="9"/>
    </row>
    <row r="9" spans="1:9" ht="60" customHeight="1" x14ac:dyDescent="0.25">
      <c r="A9" s="10" t="s">
        <v>322</v>
      </c>
      <c r="B9" s="11" t="s">
        <v>323</v>
      </c>
      <c r="C9" s="4" t="s">
        <v>324</v>
      </c>
      <c r="D9" s="5" t="s">
        <v>325</v>
      </c>
      <c r="E9" s="6" t="s">
        <v>326</v>
      </c>
      <c r="F9" s="7"/>
      <c r="G9" s="12" t="str">
        <f>IF(F9="","—",IF(F9="Зелена зона","✅ Відповідає вимогам. Підтримуйте досягнутий рівень та діліться кращими практиками з іншими підрозділами.",IF(F9="Жовта зона",INDEX(ДАНІ!$B:$B,MATCH(A9,ДАНІ!$A:$A,0)),IF(F9="Червона зона",INDEX(ДАНІ!$C:$C,MATCH(A9,ДАНІ!$A:$A,0)),"—"))))</f>
        <v>—</v>
      </c>
      <c r="H9" s="49"/>
      <c r="I9" s="9"/>
    </row>
    <row r="10" spans="1:9" ht="60" customHeight="1" x14ac:dyDescent="0.25">
      <c r="A10" s="2" t="s">
        <v>327</v>
      </c>
      <c r="B10" s="3" t="s">
        <v>328</v>
      </c>
      <c r="C10" s="4" t="s">
        <v>222</v>
      </c>
      <c r="D10" s="5" t="s">
        <v>329</v>
      </c>
      <c r="E10" s="6" t="s">
        <v>330</v>
      </c>
      <c r="F10" s="7"/>
      <c r="G10" s="8" t="str">
        <f>IF(F10="","—",IF(F10="Зелена зона","✅ Відповідає вимогам. Підтримуйте досягнутий рівень та діліться кращими практиками з іншими підрозділами.",IF(F10="Жовта зона",INDEX(ДАНІ!$B:$B,MATCH(A10,ДАНІ!$A:$A,0)),IF(F10="Червона зона",INDEX(ДАНІ!$C:$C,MATCH(A10,ДАНІ!$A:$A,0)),"—"))))</f>
        <v>—</v>
      </c>
      <c r="H10" s="49"/>
      <c r="I10" s="9"/>
    </row>
    <row r="11" spans="1:9" ht="60" customHeight="1" x14ac:dyDescent="0.25">
      <c r="A11" s="10" t="s">
        <v>331</v>
      </c>
      <c r="B11" s="11" t="s">
        <v>332</v>
      </c>
      <c r="C11" s="4" t="s">
        <v>222</v>
      </c>
      <c r="D11" s="5" t="s">
        <v>329</v>
      </c>
      <c r="E11" s="6" t="s">
        <v>330</v>
      </c>
      <c r="F11" s="7"/>
      <c r="G11" s="12" t="str">
        <f>IF(F11="","—",IF(F11="Зелена зона","✅ Відповідає вимогам. Підтримуйте досягнутий рівень та діліться кращими практиками з іншими підрозділами.",IF(F11="Жовта зона",INDEX(ДАНІ!$B:$B,MATCH(A11,ДАНІ!$A:$A,0)),IF(F11="Червона зона",INDEX(ДАНІ!$C:$C,MATCH(A11,ДАНІ!$A:$A,0)),"—"))))</f>
        <v>—</v>
      </c>
      <c r="H11" s="49"/>
      <c r="I11" s="9"/>
    </row>
    <row r="12" spans="1:9" ht="60" customHeight="1" x14ac:dyDescent="0.25">
      <c r="A12" s="2" t="s">
        <v>333</v>
      </c>
      <c r="B12" s="3" t="s">
        <v>334</v>
      </c>
      <c r="C12" s="4" t="s">
        <v>324</v>
      </c>
      <c r="D12" s="5" t="s">
        <v>168</v>
      </c>
      <c r="E12" s="6" t="s">
        <v>326</v>
      </c>
      <c r="F12" s="7"/>
      <c r="G12" s="8" t="str">
        <f>IF(F12="","—",IF(F12="Зелена зона","✅ Відповідає вимогам. Підтримуйте досягнутий рівень та діліться кращими практиками з іншими підрозділами.",IF(F12="Жовта зона",INDEX(ДАНІ!$B:$B,MATCH(A12,ДАНІ!$A:$A,0)),IF(F12="Червона зона",INDEX(ДАНІ!$C:$C,MATCH(A12,ДАНІ!$A:$A,0)),"—"))))</f>
        <v>—</v>
      </c>
      <c r="H12" s="49"/>
      <c r="I12" s="9"/>
    </row>
    <row r="13" spans="1:9" ht="60" customHeight="1" x14ac:dyDescent="0.25">
      <c r="A13" s="10" t="s">
        <v>335</v>
      </c>
      <c r="B13" s="11" t="s">
        <v>336</v>
      </c>
      <c r="C13" s="4" t="s">
        <v>337</v>
      </c>
      <c r="D13" s="5" t="s">
        <v>338</v>
      </c>
      <c r="E13" s="6" t="s">
        <v>339</v>
      </c>
      <c r="F13" s="7"/>
      <c r="G13" s="12" t="str">
        <f>IF(F13="","—",IF(F13="Зелена зона","✅ Відповідає вимогам. Підтримуйте досягнутий рівень та діліться кращими практиками з іншими підрозділами.",IF(F13="Жовта зона",INDEX(ДАНІ!$B:$B,MATCH(A13,ДАНІ!$A:$A,0)),IF(F13="Червона зона",INDEX(ДАНІ!$C:$C,MATCH(A13,ДАНІ!$A:$A,0)),"—"))))</f>
        <v>—</v>
      </c>
      <c r="H13" s="49"/>
      <c r="I13" s="9"/>
    </row>
    <row r="14" spans="1:9" ht="60" customHeight="1" x14ac:dyDescent="0.25">
      <c r="A14" s="2" t="s">
        <v>340</v>
      </c>
      <c r="B14" s="3" t="s">
        <v>341</v>
      </c>
      <c r="C14" s="4" t="s">
        <v>342</v>
      </c>
      <c r="D14" s="5" t="s">
        <v>343</v>
      </c>
      <c r="E14" s="6" t="s">
        <v>344</v>
      </c>
      <c r="F14" s="7"/>
      <c r="G14" s="8" t="str">
        <f>IF(F14="","—",IF(F14="Зелена зона","✅ Відповідає вимогам. Підтримуйте досягнутий рівень та діліться кращими практиками з іншими підрозділами.",IF(F14="Жовта зона",INDEX(ДАНІ!$B:$B,MATCH(A14,ДАНІ!$A:$A,0)),IF(F14="Червона зона",INDEX(ДАНІ!$C:$C,MATCH(A14,ДАНІ!$A:$A,0)),"—"))))</f>
        <v>—</v>
      </c>
      <c r="H14" s="49"/>
      <c r="I14" s="9"/>
    </row>
    <row r="15" spans="1:9" ht="60" customHeight="1" x14ac:dyDescent="0.25">
      <c r="A15" s="10" t="s">
        <v>345</v>
      </c>
      <c r="B15" s="11" t="s">
        <v>346</v>
      </c>
      <c r="C15" s="4" t="s">
        <v>347</v>
      </c>
      <c r="D15" s="5" t="s">
        <v>348</v>
      </c>
      <c r="E15" s="6" t="s">
        <v>344</v>
      </c>
      <c r="F15" s="7"/>
      <c r="G15" s="12" t="str">
        <f>IF(F15="","—",IF(F15="Зелена зона","✅ Відповідає вимогам. Підтримуйте досягнутий рівень та діліться кращими практиками з іншими підрозділами.",IF(F15="Жовта зона",INDEX(ДАНІ!$B:$B,MATCH(A15,ДАНІ!$A:$A,0)),IF(F15="Червона зона",INDEX(ДАНІ!$C:$C,MATCH(A15,ДАНІ!$A:$A,0)),"—"))))</f>
        <v>—</v>
      </c>
      <c r="H15" s="49"/>
      <c r="I15" s="9"/>
    </row>
    <row r="16" spans="1:9" ht="60" customHeight="1" x14ac:dyDescent="0.25">
      <c r="A16" s="2" t="s">
        <v>349</v>
      </c>
      <c r="B16" s="3" t="s">
        <v>350</v>
      </c>
      <c r="C16" s="4" t="s">
        <v>337</v>
      </c>
      <c r="D16" s="5" t="s">
        <v>338</v>
      </c>
      <c r="E16" s="6" t="s">
        <v>235</v>
      </c>
      <c r="F16" s="7"/>
      <c r="G16" s="8" t="str">
        <f>IF(F16="","—",IF(F16="Зелена зона","✅ Відповідає вимогам. Підтримуйте досягнутий рівень та діліться кращими практиками з іншими підрозділами.",IF(F16="Жовта зона",INDEX(ДАНІ!$B:$B,MATCH(A16,ДАНІ!$A:$A,0)),IF(F16="Червона зона",INDEX(ДАНІ!$C:$C,MATCH(A16,ДАНІ!$A:$A,0)),"—"))))</f>
        <v>—</v>
      </c>
      <c r="H16" s="49"/>
      <c r="I16" s="9"/>
    </row>
    <row r="17" spans="1:9" ht="60" customHeight="1" x14ac:dyDescent="0.25">
      <c r="A17" s="10" t="s">
        <v>351</v>
      </c>
      <c r="B17" s="11" t="s">
        <v>352</v>
      </c>
      <c r="C17" s="4" t="s">
        <v>353</v>
      </c>
      <c r="D17" s="5" t="s">
        <v>338</v>
      </c>
      <c r="E17" s="6" t="s">
        <v>235</v>
      </c>
      <c r="F17" s="7"/>
      <c r="G17" s="12" t="str">
        <f>IF(F17="","—",IF(F17="Зелена зона","✅ Відповідає вимогам. Підтримуйте досягнутий рівень та діліться кращими практиками з іншими підрозділами.",IF(F17="Жовта зона",INDEX(ДАНІ!$B:$B,MATCH(A17,ДАНІ!$A:$A,0)),IF(F17="Червона зона",INDEX(ДАНІ!$C:$C,MATCH(A17,ДАНІ!$A:$A,0)),"—"))))</f>
        <v>—</v>
      </c>
      <c r="H17" s="49"/>
      <c r="I17" s="9"/>
    </row>
    <row r="18" spans="1:9" ht="60" customHeight="1" x14ac:dyDescent="0.25">
      <c r="A18" s="2" t="s">
        <v>354</v>
      </c>
      <c r="B18" s="3" t="s">
        <v>355</v>
      </c>
      <c r="C18" s="4" t="s">
        <v>356</v>
      </c>
      <c r="D18" s="5" t="s">
        <v>338</v>
      </c>
      <c r="E18" s="6" t="s">
        <v>235</v>
      </c>
      <c r="F18" s="7"/>
      <c r="G18" s="8" t="str">
        <f>IF(F18="","—",IF(F18="Зелена зона","✅ Відповідає вимогам. Підтримуйте досягнутий рівень та діліться кращими практиками з іншими підрозділами.",IF(F18="Жовта зона",INDEX(ДАНІ!$B:$B,MATCH(A18,ДАНІ!$A:$A,0)),IF(F18="Червона зона",INDEX(ДАНІ!$C:$C,MATCH(A18,ДАНІ!$A:$A,0)),"—"))))</f>
        <v>—</v>
      </c>
      <c r="H18" s="49"/>
      <c r="I18" s="9"/>
    </row>
    <row r="19" spans="1:9" ht="60" customHeight="1" x14ac:dyDescent="0.25">
      <c r="A19" s="10" t="s">
        <v>357</v>
      </c>
      <c r="B19" s="11" t="s">
        <v>358</v>
      </c>
      <c r="C19" s="4" t="s">
        <v>356</v>
      </c>
      <c r="D19" s="5" t="s">
        <v>338</v>
      </c>
      <c r="E19" s="6" t="s">
        <v>235</v>
      </c>
      <c r="F19" s="7"/>
      <c r="G19" s="12" t="str">
        <f>IF(F19="","—",IF(F19="Зелена зона","✅ Відповідає вимогам. Підтримуйте досягнутий рівень та діліться кращими практиками з іншими підрозділами.",IF(F19="Жовта зона",INDEX(ДАНІ!$B:$B,MATCH(A19,ДАНІ!$A:$A,0)),IF(F19="Червона зона",INDEX(ДАНІ!$C:$C,MATCH(A19,ДАНІ!$A:$A,0)),"—"))))</f>
        <v>—</v>
      </c>
      <c r="H19" s="49"/>
      <c r="I19" s="9"/>
    </row>
    <row r="20" spans="1:9" ht="60" customHeight="1" x14ac:dyDescent="0.25">
      <c r="A20" s="2" t="s">
        <v>359</v>
      </c>
      <c r="B20" s="3" t="s">
        <v>360</v>
      </c>
      <c r="C20" s="4" t="s">
        <v>324</v>
      </c>
      <c r="D20" s="5" t="s">
        <v>361</v>
      </c>
      <c r="E20" s="6" t="s">
        <v>362</v>
      </c>
      <c r="F20" s="7"/>
      <c r="G20" s="8" t="str">
        <f>IF(F20="","—",IF(F20="Зелена зона","✅ Відповідає вимогам. Підтримуйте досягнутий рівень та діліться кращими практиками з іншими підрозділами.",IF(F20="Жовта зона",INDEX(ДАНІ!$B:$B,MATCH(A20,ДАНІ!$A:$A,0)),IF(F20="Червона зона",INDEX(ДАНІ!$C:$C,MATCH(A20,ДАНІ!$A:$A,0)),"—"))))</f>
        <v>—</v>
      </c>
      <c r="H20" s="49"/>
      <c r="I20" s="9"/>
    </row>
    <row r="21" spans="1:9" ht="60" customHeight="1" x14ac:dyDescent="0.25">
      <c r="A21" s="10" t="s">
        <v>363</v>
      </c>
      <c r="B21" s="11" t="s">
        <v>364</v>
      </c>
      <c r="C21" s="4" t="s">
        <v>365</v>
      </c>
      <c r="D21" s="5" t="s">
        <v>366</v>
      </c>
      <c r="E21" s="6" t="s">
        <v>367</v>
      </c>
      <c r="F21" s="7"/>
      <c r="G21" s="12" t="str">
        <f>IF(F21="","—",IF(F21="Зелена зона","✅ Відповідає вимогам. Підтримуйте досягнутий рівень та діліться кращими практиками з іншими підрозділами.",IF(F21="Жовта зона",INDEX(ДАНІ!$B:$B,MATCH(A21,ДАНІ!$A:$A,0)),IF(F21="Червона зона",INDEX(ДАНІ!$C:$C,MATCH(A21,ДАНІ!$A:$A,0)),"—"))))</f>
        <v>—</v>
      </c>
      <c r="H21" s="49"/>
      <c r="I21" s="9"/>
    </row>
    <row r="22" spans="1:9" ht="60" customHeight="1" x14ac:dyDescent="0.25">
      <c r="A22" s="2" t="s">
        <v>368</v>
      </c>
      <c r="B22" s="3" t="s">
        <v>369</v>
      </c>
      <c r="C22" s="4" t="s">
        <v>370</v>
      </c>
      <c r="D22" s="5" t="s">
        <v>371</v>
      </c>
      <c r="E22" s="6" t="s">
        <v>372</v>
      </c>
      <c r="F22" s="7"/>
      <c r="G22" s="8" t="str">
        <f>IF(F22="","—",IF(F22="Зелена зона","✅ Відповідає вимогам. Підтримуйте досягнутий рівень та діліться кращими практиками з іншими підрозділами.",IF(F22="Жовта зона",INDEX(ДАНІ!$B:$B,MATCH(A22,ДАНІ!$A:$A,0)),IF(F22="Червона зона",INDEX(ДАНІ!$C:$C,MATCH(A22,ДАНІ!$A:$A,0)),"—"))))</f>
        <v>—</v>
      </c>
      <c r="H22" s="49"/>
      <c r="I22" s="9"/>
    </row>
    <row r="23" spans="1:9" ht="30" customHeight="1" x14ac:dyDescent="0.25">
      <c r="A23" s="103" t="s">
        <v>373</v>
      </c>
      <c r="B23" s="89"/>
      <c r="C23" s="89"/>
      <c r="D23" s="89"/>
      <c r="E23" s="89"/>
      <c r="F23" s="102" t="str">
        <f>IFERROR(IF(COUNTA(F4:F22)=0,"—",IF(AND(COUNTIF(F4:F22,"Зелена зона")/COUNTA(F4:F22)&gt;=0.6,COUNTIF(F4:F22,"Червона зона")=0),"✅ ВИКОНУЮТЬСЯ",IF(AND((COUNTIF(F4:F22,"Зелена зона")+COUNTIF(F4:F22,"Жовта зона"))/COUNTA(F4:F22)&gt;=0.7,F6&lt;&gt;"Червона зона",F7&lt;&gt;"Червона зона"),"⚠️ ВИКОНУЮТЬСЯ ЧАСТКОВО","🔴 НЕ ВИКОНУЮТЬСЯ"))),"—")</f>
        <v>—</v>
      </c>
      <c r="G23" s="89"/>
      <c r="H23" s="89"/>
      <c r="I23" s="89"/>
    </row>
  </sheetData>
  <sheetProtection sheet="1" sort="0"/>
  <mergeCells count="4">
    <mergeCell ref="A1:I1"/>
    <mergeCell ref="F23:I23"/>
    <mergeCell ref="A23:E23"/>
    <mergeCell ref="A2:I2"/>
  </mergeCells>
  <conditionalFormatting sqref="F4:F22">
    <cfRule type="expression" dxfId="5" priority="2">
      <formula>$F4="Зелена зона"</formula>
    </cfRule>
    <cfRule type="expression" dxfId="4" priority="3">
      <formula>$F4="Жовта зона"</formula>
    </cfRule>
    <cfRule type="expression" dxfId="3" priority="4">
      <formula>$F4="Червона зона"</formula>
    </cfRule>
  </conditionalFormatting>
  <conditionalFormatting sqref="F23">
    <cfRule type="expression" dxfId="2" priority="5">
      <formula>$F23="Зелена зона"</formula>
    </cfRule>
    <cfRule type="expression" dxfId="1" priority="6">
      <formula>$F23="Жовта зона"</formula>
    </cfRule>
    <cfRule type="expression" dxfId="0" priority="7">
      <formula>$F23="Червона зона"</formula>
    </cfRule>
  </conditionalFormatting>
  <dataValidations count="1">
    <dataValidation type="list" showErrorMessage="1" errorTitle="Неправильне значення" error="Оберіть значення зі списку" sqref="F4:F22" xr:uid="{00000000-0002-0000-0400-000000000000}">
      <formula1>"Зелена зона,Жовта зона,Червона зона"</formula1>
      <formula2>0</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0"/>
  <sheetViews>
    <sheetView showGridLines="0" zoomScaleNormal="100" workbookViewId="0">
      <selection activeCell="A16" sqref="A16:G16"/>
    </sheetView>
  </sheetViews>
  <sheetFormatPr defaultColWidth="8.7109375" defaultRowHeight="15" x14ac:dyDescent="0.25"/>
  <cols>
    <col min="1" max="1" width="4" style="51" customWidth="1"/>
    <col min="2" max="2" width="39" style="51" customWidth="1"/>
    <col min="3" max="5" width="15" style="51" customWidth="1"/>
    <col min="6" max="6" width="22" style="51" customWidth="1"/>
    <col min="7" max="7" width="35" style="51" customWidth="1"/>
  </cols>
  <sheetData>
    <row r="1" spans="1:7" ht="27.75" customHeight="1" x14ac:dyDescent="0.25">
      <c r="A1" s="99" t="s">
        <v>374</v>
      </c>
      <c r="B1" s="100"/>
      <c r="C1" s="100"/>
      <c r="D1" s="100"/>
      <c r="E1" s="100"/>
      <c r="F1" s="100"/>
      <c r="G1" s="100"/>
    </row>
    <row r="2" spans="1:7" ht="39.75" customHeight="1" x14ac:dyDescent="0.25">
      <c r="A2" s="19" t="s">
        <v>27</v>
      </c>
      <c r="B2" s="19" t="s">
        <v>375</v>
      </c>
      <c r="C2" s="19" t="s">
        <v>376</v>
      </c>
      <c r="D2" s="19" t="s">
        <v>377</v>
      </c>
      <c r="E2" s="19" t="s">
        <v>378</v>
      </c>
      <c r="F2" s="19" t="s">
        <v>379</v>
      </c>
      <c r="G2" s="19" t="s">
        <v>380</v>
      </c>
    </row>
    <row r="3" spans="1:7" ht="18" customHeight="1" x14ac:dyDescent="0.25">
      <c r="A3" s="20" t="s">
        <v>381</v>
      </c>
      <c r="B3" s="21" t="s">
        <v>382</v>
      </c>
      <c r="C3" s="22">
        <v>15</v>
      </c>
      <c r="D3" s="23">
        <f>COUNTIF('РОЗДІЛ 1'!F4:F18,"Зелена зона")</f>
        <v>0</v>
      </c>
      <c r="E3" s="24">
        <f>COUNTIF('РОЗДІЛ 1'!F4:F18,"Жовта зона")</f>
        <v>0</v>
      </c>
      <c r="F3" s="25">
        <f>COUNTIF('РОЗДІЛ 1'!F4:F18,"Червона зона")</f>
        <v>0</v>
      </c>
      <c r="G3" s="26" t="str">
        <f>'РОЗДІЛ 1'!F19</f>
        <v>—</v>
      </c>
    </row>
    <row r="4" spans="1:7" ht="18" customHeight="1" x14ac:dyDescent="0.25">
      <c r="A4" s="20" t="s">
        <v>383</v>
      </c>
      <c r="B4" s="21" t="s">
        <v>384</v>
      </c>
      <c r="C4" s="22">
        <v>38</v>
      </c>
      <c r="D4" s="23">
        <f>COUNTIF('РОЗДІЛ 2'!F4:F41,"Зелена зона")</f>
        <v>0</v>
      </c>
      <c r="E4" s="24">
        <f>COUNTIF('РОЗДІЛ 2'!F4:F41,"Жовта зона")</f>
        <v>0</v>
      </c>
      <c r="F4" s="25">
        <f>COUNTIF('РОЗДІЛ 2'!F4:F41,"Червона зона")</f>
        <v>0</v>
      </c>
      <c r="G4" s="26" t="str">
        <f>'РОЗДІЛ 2'!F42</f>
        <v>—</v>
      </c>
    </row>
    <row r="5" spans="1:7" ht="18" customHeight="1" x14ac:dyDescent="0.25">
      <c r="A5" s="20" t="s">
        <v>385</v>
      </c>
      <c r="B5" s="21" t="s">
        <v>386</v>
      </c>
      <c r="C5" s="22">
        <v>28</v>
      </c>
      <c r="D5" s="23">
        <f>COUNTIF('РОЗДІЛ 3'!F5:I11,5)</f>
        <v>0</v>
      </c>
      <c r="E5" s="24">
        <f>COUNTIF('РОЗДІЛ 3'!F5:I11,4)</f>
        <v>0</v>
      </c>
      <c r="F5" s="25">
        <f>COUNTIF('РОЗДІЛ 3'!F5:I11,"&lt;4")</f>
        <v>0</v>
      </c>
      <c r="G5" s="26" t="str">
        <f>'РОЗДІЛ 3'!J14</f>
        <v>—</v>
      </c>
    </row>
    <row r="6" spans="1:7" ht="18" customHeight="1" x14ac:dyDescent="0.25">
      <c r="A6" s="20" t="s">
        <v>387</v>
      </c>
      <c r="B6" s="21" t="s">
        <v>388</v>
      </c>
      <c r="C6" s="22">
        <v>19</v>
      </c>
      <c r="D6" s="23">
        <f>COUNTIF('РОЗДІЛ 4 (ОВУ)'!F4:F22,"Зелена зона")</f>
        <v>0</v>
      </c>
      <c r="E6" s="24">
        <f>COUNTIF('РОЗДІЛ 4 (ОВУ)'!F4:F22,"Жовта зона")</f>
        <v>0</v>
      </c>
      <c r="F6" s="25">
        <f>COUNTIF('РОЗДІЛ 4 (ОВУ)'!F4:F22,"Червона зона")</f>
        <v>0</v>
      </c>
      <c r="G6" s="26" t="str">
        <f>'РОЗДІЛ 4 (ОВУ)'!F23</f>
        <v>—</v>
      </c>
    </row>
    <row r="7" spans="1:7" ht="9.75" customHeight="1" x14ac:dyDescent="0.25">
      <c r="A7" s="49"/>
      <c r="B7" s="49"/>
      <c r="C7" s="49"/>
      <c r="D7" s="49"/>
      <c r="E7" s="49"/>
      <c r="F7" s="49"/>
      <c r="G7" s="49"/>
    </row>
    <row r="8" spans="1:7" ht="9.75" customHeight="1" x14ac:dyDescent="0.25">
      <c r="A8" s="49"/>
      <c r="B8" s="49"/>
      <c r="C8" s="49"/>
      <c r="D8" s="49"/>
      <c r="E8" s="49"/>
      <c r="F8" s="49"/>
      <c r="G8" s="49"/>
    </row>
    <row r="9" spans="1:7" ht="25.5" customHeight="1" x14ac:dyDescent="0.25">
      <c r="A9" s="116" t="s">
        <v>389</v>
      </c>
      <c r="B9" s="89"/>
      <c r="C9" s="117" t="str">
        <f>IF(OR('РОЗДІЛ 1'!F19="—",'РОЗДІЛ 2'!F42="—",'РОЗДІЛ 3'!J14="—"),"— Не визначено",IF(AND('РОЗДІЛ 1'!F19="✅ ВИКОНАНІ",OR('РОЗДІЛ 2'!F42="✅ ВИКОНУЮТЬСЯ",'РОЗДІЛ 2'!F42="⚠️ ВИКОНУЮТЬСЯ ЧАСТКОВО"),ISNUMBER('РОЗДІЛ 3'!J14),'РОЗДІЛ 3'!J14&gt;=4,NOT('РОЗДІЛ 4 (ОВУ)'!F23="🔴 НЕ ВИКОНУЮТЬСЯ"),NOT('РОЗДІЛ 4 (ОВУ)'!F23="⚠️ ВИКОНУЮТЬСЯ ЧАСТКОВО")),"✅ ВІДПОВІДАЄ ВСТАНОВЛЕНИМ ВИМОГАМ",IF(AND(OR('РОЗДІЛ 1'!F19="✅ ВИКОНАНІ",'РОЗДІЛ 1'!F19="⚠️ ВИКОНАНІ ЧАСТКОВО"),OR('РОЗДІЛ 2'!F42="✅ ВИКОНУЮТЬСЯ",'РОЗДІЛ 2'!F42="⚠️ ВИКОНУЮТЬСЯ ЧАСТКОВО"),ISNUMBER('РОЗДІЛ 3'!J14),'РОЗДІЛ 3'!J14&gt;=4,NOT('РОЗДІЛ 4 (ОВУ)'!F23="🔴 НЕ ВИКОНУЮТЬСЯ")),"⚠️ ЧАСТКОВО ВІДПОВІДАЄ ВСТАНОВЛЕНИМ ВИМОГАМ","🔴 НЕ ВІДПОВІДАЄ ВСТАНОВЛЕНИМ ВИМОГАМ")))</f>
        <v>— Не визначено</v>
      </c>
      <c r="D9" s="89"/>
      <c r="E9" s="89"/>
      <c r="F9" s="89"/>
      <c r="G9" s="89"/>
    </row>
    <row r="10" spans="1:7" ht="75.75" customHeight="1" x14ac:dyDescent="0.25">
      <c r="A10" s="118" t="s">
        <v>390</v>
      </c>
      <c r="B10" s="105"/>
      <c r="C10" s="105"/>
      <c r="D10" s="105"/>
      <c r="E10" s="105"/>
      <c r="F10" s="105"/>
      <c r="G10" s="105"/>
    </row>
    <row r="11" spans="1:7" ht="18" customHeight="1" x14ac:dyDescent="0.25">
      <c r="A11" s="79"/>
      <c r="B11" s="79"/>
      <c r="C11" s="79"/>
      <c r="D11" s="79"/>
      <c r="E11" s="79"/>
      <c r="F11" s="79"/>
      <c r="G11" s="79"/>
    </row>
    <row r="12" spans="1:7" ht="18" customHeight="1" x14ac:dyDescent="0.25">
      <c r="A12" s="115" t="s">
        <v>391</v>
      </c>
      <c r="B12" s="89"/>
      <c r="C12" s="89"/>
      <c r="D12" s="89"/>
      <c r="E12" s="89"/>
      <c r="F12" s="89"/>
      <c r="G12" s="89"/>
    </row>
    <row r="13" spans="1:7" ht="18" customHeight="1" x14ac:dyDescent="0.25">
      <c r="A13" s="113" t="s">
        <v>392</v>
      </c>
      <c r="B13" s="89"/>
      <c r="C13" s="89"/>
      <c r="D13" s="89"/>
      <c r="E13" s="89"/>
      <c r="F13" s="89"/>
      <c r="G13" s="89"/>
    </row>
    <row r="14" spans="1:7" ht="18" customHeight="1" x14ac:dyDescent="0.25">
      <c r="A14" s="114" t="s">
        <v>393</v>
      </c>
      <c r="B14" s="89"/>
      <c r="C14" s="89"/>
      <c r="D14" s="89"/>
      <c r="E14" s="89"/>
      <c r="F14" s="89"/>
      <c r="G14" s="89"/>
    </row>
    <row r="15" spans="1:7" ht="18" customHeight="1" x14ac:dyDescent="0.25">
      <c r="A15" s="113" t="s">
        <v>394</v>
      </c>
      <c r="B15" s="89"/>
      <c r="C15" s="89"/>
      <c r="D15" s="89"/>
      <c r="E15" s="89"/>
      <c r="F15" s="89"/>
      <c r="G15" s="89"/>
    </row>
    <row r="16" spans="1:7" ht="18" customHeight="1" x14ac:dyDescent="0.25">
      <c r="A16" s="114" t="s">
        <v>395</v>
      </c>
      <c r="B16" s="89"/>
      <c r="C16" s="89"/>
      <c r="D16" s="89"/>
      <c r="E16" s="89"/>
      <c r="F16" s="89"/>
      <c r="G16" s="89"/>
    </row>
    <row r="17" spans="1:7" ht="18" customHeight="1" x14ac:dyDescent="0.25">
      <c r="A17" s="113" t="s">
        <v>396</v>
      </c>
      <c r="B17" s="89"/>
      <c r="C17" s="89"/>
      <c r="D17" s="89"/>
      <c r="E17" s="89"/>
      <c r="F17" s="89"/>
      <c r="G17" s="89"/>
    </row>
    <row r="18" spans="1:7" ht="18" customHeight="1" x14ac:dyDescent="0.25">
      <c r="A18" s="114" t="s">
        <v>397</v>
      </c>
      <c r="B18" s="89"/>
      <c r="C18" s="89"/>
      <c r="D18" s="89"/>
      <c r="E18" s="89"/>
      <c r="F18" s="89"/>
      <c r="G18" s="89"/>
    </row>
    <row r="19" spans="1:7" ht="21.75" customHeight="1" x14ac:dyDescent="0.25">
      <c r="A19" s="113" t="s">
        <v>398</v>
      </c>
      <c r="B19" s="89"/>
      <c r="C19" s="89"/>
      <c r="D19" s="89"/>
      <c r="E19" s="89"/>
      <c r="F19" s="89"/>
      <c r="G19" s="89"/>
    </row>
    <row r="20" spans="1:7" ht="33.75" customHeight="1" x14ac:dyDescent="0.25">
      <c r="A20" s="113" t="s">
        <v>399</v>
      </c>
      <c r="B20" s="89"/>
      <c r="C20" s="89"/>
      <c r="D20" s="89"/>
      <c r="E20" s="89"/>
      <c r="F20" s="89"/>
      <c r="G20" s="89"/>
    </row>
  </sheetData>
  <sheetProtection password="EF9D" sheet="1" sort="0" autoFilter="0"/>
  <mergeCells count="14">
    <mergeCell ref="A1:G1"/>
    <mergeCell ref="A17:G17"/>
    <mergeCell ref="A18:G18"/>
    <mergeCell ref="A12:G12"/>
    <mergeCell ref="A20:G20"/>
    <mergeCell ref="A16:G16"/>
    <mergeCell ref="A15:G15"/>
    <mergeCell ref="A9:B9"/>
    <mergeCell ref="A11:G11"/>
    <mergeCell ref="A19:G19"/>
    <mergeCell ref="C9:G9"/>
    <mergeCell ref="A10:G10"/>
    <mergeCell ref="A13:G13"/>
    <mergeCell ref="A14:G14"/>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82"/>
  <sheetViews>
    <sheetView zoomScaleNormal="100" workbookViewId="0">
      <selection activeCell="F18" sqref="F18"/>
    </sheetView>
  </sheetViews>
  <sheetFormatPr defaultColWidth="8.7109375" defaultRowHeight="15" x14ac:dyDescent="0.25"/>
  <cols>
    <col min="1" max="1" width="20.42578125" style="51" customWidth="1"/>
    <col min="2" max="2" width="40.140625" style="51" customWidth="1"/>
    <col min="3" max="5" width="15" style="51" customWidth="1"/>
    <col min="6" max="6" width="16" style="51" customWidth="1"/>
    <col min="7" max="7" width="19.5703125" style="51" customWidth="1"/>
  </cols>
  <sheetData>
    <row r="1" spans="1:7" ht="36" customHeight="1" x14ac:dyDescent="0.25">
      <c r="A1" s="138" t="s">
        <v>400</v>
      </c>
      <c r="B1" s="105"/>
      <c r="C1" s="105"/>
      <c r="D1" s="105"/>
      <c r="E1" s="105"/>
      <c r="F1" s="105"/>
      <c r="G1" s="105"/>
    </row>
    <row r="2" spans="1:7" ht="15.75" customHeight="1" x14ac:dyDescent="0.25">
      <c r="A2" s="139" t="s">
        <v>401</v>
      </c>
      <c r="B2" s="105"/>
      <c r="C2" s="105"/>
      <c r="D2" s="105"/>
      <c r="E2" s="105"/>
      <c r="F2" s="105"/>
      <c r="G2" s="105"/>
    </row>
    <row r="3" spans="1:7" ht="21.75" customHeight="1" x14ac:dyDescent="0.25">
      <c r="A3" s="136" t="s">
        <v>402</v>
      </c>
      <c r="B3" s="105"/>
      <c r="C3" s="105"/>
      <c r="D3" s="105"/>
      <c r="E3" s="105"/>
      <c r="F3" s="105"/>
      <c r="G3" s="105"/>
    </row>
    <row r="4" spans="1:7" ht="18" customHeight="1" x14ac:dyDescent="0.25">
      <c r="A4" s="27"/>
      <c r="B4" s="122" t="s">
        <v>403</v>
      </c>
      <c r="C4" s="105"/>
      <c r="D4" s="135">
        <f>ТИТУЛ!D6</f>
        <v>0</v>
      </c>
      <c r="E4" s="105"/>
      <c r="F4" s="105"/>
      <c r="G4" s="105"/>
    </row>
    <row r="5" spans="1:7" ht="18" customHeight="1" x14ac:dyDescent="0.25">
      <c r="A5" s="27"/>
      <c r="B5" s="122" t="s">
        <v>404</v>
      </c>
      <c r="C5" s="105"/>
      <c r="D5" s="135">
        <f>ТИТУЛ!D8</f>
        <v>0</v>
      </c>
      <c r="E5" s="105"/>
      <c r="F5" s="105"/>
      <c r="G5" s="105"/>
    </row>
    <row r="6" spans="1:7" ht="18" customHeight="1" x14ac:dyDescent="0.25">
      <c r="A6" s="27"/>
      <c r="B6" s="122" t="s">
        <v>405</v>
      </c>
      <c r="C6" s="105"/>
      <c r="D6" s="135">
        <f>ТИТУЛ!D10</f>
        <v>0</v>
      </c>
      <c r="E6" s="105"/>
      <c r="F6" s="105"/>
      <c r="G6" s="105"/>
    </row>
    <row r="7" spans="1:7" ht="18" customHeight="1" x14ac:dyDescent="0.25">
      <c r="A7" s="27"/>
      <c r="B7" s="122" t="s">
        <v>406</v>
      </c>
      <c r="C7" s="105"/>
      <c r="D7" s="146">
        <f>IF(ТИТУЛ!D14="","____",YEAR(ТИТУЛ!D14))</f>
        <v>2026</v>
      </c>
      <c r="E7" s="105"/>
      <c r="F7" s="105"/>
      <c r="G7" s="105"/>
    </row>
    <row r="8" spans="1:7" ht="18" customHeight="1" x14ac:dyDescent="0.25">
      <c r="A8" s="27"/>
      <c r="B8" s="122" t="s">
        <v>407</v>
      </c>
      <c r="C8" s="105"/>
      <c r="D8" s="129">
        <f>ТИТУЛ!D14</f>
        <v>46094</v>
      </c>
      <c r="E8" s="130"/>
      <c r="F8" s="130"/>
      <c r="G8" s="130"/>
    </row>
    <row r="9" spans="1:7" ht="7.5" customHeight="1" x14ac:dyDescent="0.25">
      <c r="A9" s="49"/>
      <c r="B9" s="49"/>
      <c r="C9" s="49"/>
      <c r="D9" s="49"/>
      <c r="E9" s="49"/>
      <c r="F9" s="49"/>
      <c r="G9" s="49"/>
    </row>
    <row r="10" spans="1:7" ht="21.75" customHeight="1" x14ac:dyDescent="0.25">
      <c r="A10" s="136" t="s">
        <v>408</v>
      </c>
      <c r="B10" s="105"/>
      <c r="C10" s="105"/>
      <c r="D10" s="105"/>
      <c r="E10" s="105"/>
      <c r="F10" s="105"/>
      <c r="G10" s="105"/>
    </row>
    <row r="11" spans="1:7" ht="25.5" customHeight="1" x14ac:dyDescent="0.25">
      <c r="A11" s="118" t="s">
        <v>409</v>
      </c>
      <c r="B11" s="105"/>
      <c r="C11" s="105"/>
      <c r="D11" s="105"/>
      <c r="E11" s="105"/>
      <c r="F11" s="105"/>
      <c r="G11" s="105"/>
    </row>
    <row r="12" spans="1:7" ht="37.5" customHeight="1" x14ac:dyDescent="0.25">
      <c r="A12" s="28" t="s">
        <v>27</v>
      </c>
      <c r="B12" s="28" t="s">
        <v>410</v>
      </c>
      <c r="C12" s="50" t="s">
        <v>411</v>
      </c>
      <c r="D12" s="50" t="s">
        <v>412</v>
      </c>
      <c r="E12" s="50" t="s">
        <v>413</v>
      </c>
      <c r="F12" s="28" t="s">
        <v>414</v>
      </c>
      <c r="G12" s="28" t="s">
        <v>415</v>
      </c>
    </row>
    <row r="13" spans="1:7" ht="36.75" customHeight="1" x14ac:dyDescent="0.25">
      <c r="A13" s="29" t="s">
        <v>416</v>
      </c>
      <c r="B13" s="30" t="s">
        <v>417</v>
      </c>
      <c r="C13" s="31" t="s">
        <v>418</v>
      </c>
      <c r="D13" s="32" t="s">
        <v>419</v>
      </c>
      <c r="E13" s="33" t="s">
        <v>420</v>
      </c>
      <c r="F13" s="34"/>
      <c r="G13" s="35" t="str">
        <f>IF(F13="","—",IF(F13=100,"Належний",IF(AND(F13&gt;=81,F13&lt;=100),"Достатній",IF(AND(F13&gt;=50,F13&lt;81),"Недостатній","Незадовільний"))))</f>
        <v>—</v>
      </c>
    </row>
    <row r="14" spans="1:7" ht="27" customHeight="1" x14ac:dyDescent="0.25">
      <c r="A14" s="29" t="s">
        <v>421</v>
      </c>
      <c r="B14" s="30" t="s">
        <v>422</v>
      </c>
      <c r="C14" s="31" t="s">
        <v>423</v>
      </c>
      <c r="D14" s="32" t="s">
        <v>424</v>
      </c>
      <c r="E14" s="33" t="s">
        <v>425</v>
      </c>
      <c r="F14" s="34"/>
      <c r="G14" s="35" t="str">
        <f>IF(F14="","—",IF(F14&gt;=80,"Належний",IF(AND(F14&gt;=61,F14&lt;80),"Достатній",IF(AND(F14&gt;=30,F14&lt;61),"Недостатній","Незадовільний"))))</f>
        <v>—</v>
      </c>
    </row>
    <row r="15" spans="1:7" ht="27" customHeight="1" x14ac:dyDescent="0.25">
      <c r="A15" s="29" t="s">
        <v>426</v>
      </c>
      <c r="B15" s="30" t="s">
        <v>427</v>
      </c>
      <c r="C15" s="31" t="s">
        <v>423</v>
      </c>
      <c r="D15" s="32" t="s">
        <v>424</v>
      </c>
      <c r="E15" s="33" t="s">
        <v>425</v>
      </c>
      <c r="F15" s="34"/>
      <c r="G15" s="35" t="str">
        <f>IF(F15="","—",IF(F15&gt;=80,"Належний",IF(AND(F15&gt;=61,F15&lt;80),"Достатній",IF(AND(F15&gt;=30,F15&lt;61),"Недостатній","Незадовільний"))))</f>
        <v>—</v>
      </c>
    </row>
    <row r="16" spans="1:7" ht="27" customHeight="1" x14ac:dyDescent="0.25">
      <c r="A16" s="29" t="s">
        <v>428</v>
      </c>
      <c r="B16" s="30" t="s">
        <v>429</v>
      </c>
      <c r="C16" s="31" t="s">
        <v>430</v>
      </c>
      <c r="D16" s="32" t="s">
        <v>431</v>
      </c>
      <c r="E16" s="33" t="s">
        <v>432</v>
      </c>
      <c r="F16" s="34"/>
      <c r="G16" s="35" t="str">
        <f>IF(F16="","—",IF(F16&lt;=3,"Належний",IF(AND(F16&gt;=4,F16&lt;=6),"Достатній",IF(AND(F16&gt;=7,F16&lt;=9),"Недостатній","Незадовільний"))))</f>
        <v>—</v>
      </c>
    </row>
    <row r="17" spans="1:7" ht="27" customHeight="1" x14ac:dyDescent="0.25">
      <c r="A17" s="29" t="s">
        <v>433</v>
      </c>
      <c r="B17" s="30" t="s">
        <v>434</v>
      </c>
      <c r="C17" s="31" t="s">
        <v>435</v>
      </c>
      <c r="D17" s="32" t="s">
        <v>436</v>
      </c>
      <c r="E17" s="33" t="s">
        <v>437</v>
      </c>
      <c r="F17" s="34"/>
      <c r="G17" s="35" t="str">
        <f>IF(F17="","—",IF(F17=0,"Належний",IF(F17&lt;=500,"Достатній",IF(AND(F17&gt;500,F17&lt;=2500),"Недостатній","Незадовільний"))))</f>
        <v>—</v>
      </c>
    </row>
    <row r="18" spans="1:7" ht="86.25" customHeight="1" x14ac:dyDescent="0.25">
      <c r="A18" s="36" t="s">
        <v>438</v>
      </c>
      <c r="B18" s="37" t="s">
        <v>439</v>
      </c>
      <c r="C18" s="31" t="s">
        <v>440</v>
      </c>
      <c r="D18" s="32" t="s">
        <v>441</v>
      </c>
      <c r="E18" s="33" t="s">
        <v>442</v>
      </c>
      <c r="F18" s="34"/>
      <c r="G18" s="38" t="str">
        <f>IF(F18="","—",IF(NOT(ISNUMBER(F18)),"Введіть число",IF(F18&lt;10,"✅ Не обмежує",IF(AND(F18&gt;=10,F18&lt;25),"⚠️ Не вище: ДОСТАТНІЙ",IF(AND(F18&gt;=25,F18&lt;50),"🟡 Не вище: НЕДОСТАТНІЙ","🔴 НЕЗАДОВІЛЬНИЙ")))))</f>
        <v>—</v>
      </c>
    </row>
    <row r="19" spans="1:7" ht="19.5" customHeight="1" x14ac:dyDescent="0.25">
      <c r="A19" s="131" t="s">
        <v>443</v>
      </c>
      <c r="B19" s="105"/>
      <c r="C19" s="105"/>
      <c r="D19" s="105"/>
      <c r="E19" s="105"/>
      <c r="F19" s="105"/>
      <c r="G19" s="105"/>
    </row>
    <row r="20" spans="1:7" ht="15.75" customHeight="1" x14ac:dyDescent="0.25">
      <c r="A20" s="131" t="s">
        <v>444</v>
      </c>
      <c r="B20" s="105"/>
      <c r="C20" s="105"/>
      <c r="D20" s="105"/>
      <c r="E20" s="105"/>
      <c r="F20" s="105"/>
      <c r="G20" s="105"/>
    </row>
    <row r="21" spans="1:7" ht="7.5" customHeight="1" x14ac:dyDescent="0.25">
      <c r="A21" s="49"/>
      <c r="B21" s="49"/>
      <c r="C21" s="49"/>
      <c r="D21" s="49"/>
      <c r="E21" s="49"/>
      <c r="F21" s="49"/>
      <c r="G21" s="49"/>
    </row>
    <row r="22" spans="1:7" ht="30" customHeight="1" x14ac:dyDescent="0.25">
      <c r="A22" s="142" t="s">
        <v>445</v>
      </c>
      <c r="B22" s="105"/>
      <c r="C22" s="105"/>
      <c r="D22" s="137" t="str">
        <f>IF(COUNTBLANK(F13:F17)=5,"Не визначено",IF(IF(G18="—",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IF(ISNUMBER(SEARCH("НЕЗАДОВІЛЬНИЙ",G18)),1,IF(ISNUMBER(SEARCH("НЕ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2),IF(ISNUMBER(SEARCH("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3),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4,"✅ НАЛЕЖНИЙ",IF(IF(G18="—",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IF(ISNUMBER(SEARCH("НЕЗАДОВІЛЬНИЙ",G18)),1,IF(ISNUMBER(SEARCH("НЕ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2),IF(ISNUMBER(SEARCH("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3),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3,"🟢 ДОСТАТНІЙ",IF(IF(G18="—",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IF(ISNUMBER(SEARCH("НЕЗАДОВІЛЬНИЙ",G18)),1,IF(ISNUMBER(SEARCH("НЕ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2),IF(ISNUMBER(SEARCH("ДОСТАТНІЙ",G18)),MIN(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3),MIN(IF(G13="—",5,IF(G13="Належний",4,IF(G13="Достатній",3,IF(G13="Недостатній",2,1)))),IF(G14="—",5,IF(G14="Належний",4,IF(G14="Достатній",3,IF(G14="Недостатній",2,1)))),IF(G15="—",5,IF(G15="Належний",4,IF(G15="Достатній",3,IF(G15="Недостатній",2,1)))),IF(G16="—",5,IF(G16="Належний",4,IF(G16="Достатній",3,IF(G16="Недостатній",2,1)))),IF(G17="—",5,IF(G17="Належний",4,IF(G17="Достатній",3,IF(G17="Недостатній",2,1)))))))))=2,"🟡 НЕДОСТАТНІЙ","🔴 НЕЗАДОВІЛЬНИЙ"))))</f>
        <v>Не визначено</v>
      </c>
      <c r="E22" s="105"/>
      <c r="F22" s="105"/>
      <c r="G22" s="120"/>
    </row>
    <row r="23" spans="1:7" ht="7.5" customHeight="1" x14ac:dyDescent="0.25">
      <c r="A23" s="49"/>
      <c r="B23" s="49"/>
      <c r="C23" s="49"/>
      <c r="D23" s="49"/>
      <c r="E23" s="49"/>
      <c r="F23" s="49"/>
      <c r="G23" s="49"/>
    </row>
    <row r="24" spans="1:7" ht="21.75" customHeight="1" x14ac:dyDescent="0.25">
      <c r="A24" s="136" t="s">
        <v>446</v>
      </c>
      <c r="B24" s="105"/>
      <c r="C24" s="105"/>
      <c r="D24" s="105"/>
      <c r="E24" s="105"/>
      <c r="F24" s="105"/>
      <c r="G24" s="105"/>
    </row>
    <row r="25" spans="1:7" ht="37.5" customHeight="1" x14ac:dyDescent="0.25">
      <c r="A25" s="50" t="s">
        <v>27</v>
      </c>
      <c r="B25" s="50" t="s">
        <v>447</v>
      </c>
      <c r="C25" s="50" t="s">
        <v>448</v>
      </c>
      <c r="D25" s="50" t="s">
        <v>449</v>
      </c>
      <c r="E25" s="50" t="s">
        <v>450</v>
      </c>
      <c r="F25" s="50" t="s">
        <v>451</v>
      </c>
      <c r="G25" s="50" t="s">
        <v>452</v>
      </c>
    </row>
    <row r="26" spans="1:7" ht="30" customHeight="1" x14ac:dyDescent="0.25">
      <c r="A26" s="29" t="s">
        <v>381</v>
      </c>
      <c r="B26" s="39"/>
      <c r="C26" s="39"/>
      <c r="D26" s="39"/>
      <c r="E26" s="39"/>
      <c r="F26" s="39"/>
      <c r="G26" s="39"/>
    </row>
    <row r="27" spans="1:7" ht="30" customHeight="1" x14ac:dyDescent="0.25">
      <c r="A27" s="29" t="s">
        <v>383</v>
      </c>
      <c r="B27" s="39"/>
      <c r="C27" s="39"/>
      <c r="D27" s="39"/>
      <c r="E27" s="39"/>
      <c r="F27" s="39"/>
      <c r="G27" s="39"/>
    </row>
    <row r="28" spans="1:7" ht="30" customHeight="1" x14ac:dyDescent="0.25">
      <c r="A28" s="29" t="s">
        <v>385</v>
      </c>
      <c r="B28" s="39"/>
      <c r="C28" s="39"/>
      <c r="D28" s="39"/>
      <c r="E28" s="39"/>
      <c r="F28" s="39"/>
      <c r="G28" s="39"/>
    </row>
    <row r="29" spans="1:7" ht="30" customHeight="1" x14ac:dyDescent="0.25">
      <c r="A29" s="29" t="s">
        <v>387</v>
      </c>
      <c r="B29" s="39"/>
      <c r="C29" s="39"/>
      <c r="D29" s="39"/>
      <c r="E29" s="39"/>
      <c r="F29" s="39"/>
      <c r="G29" s="39"/>
    </row>
    <row r="30" spans="1:7" ht="30" customHeight="1" x14ac:dyDescent="0.25">
      <c r="A30" s="29" t="s">
        <v>453</v>
      </c>
      <c r="B30" s="39"/>
      <c r="C30" s="39"/>
      <c r="D30" s="39"/>
      <c r="E30" s="39"/>
      <c r="F30" s="39"/>
      <c r="G30" s="39"/>
    </row>
    <row r="31" spans="1:7" ht="30" customHeight="1" x14ac:dyDescent="0.25">
      <c r="A31" s="29" t="s">
        <v>454</v>
      </c>
      <c r="B31" s="39"/>
      <c r="C31" s="39"/>
      <c r="D31" s="39"/>
      <c r="E31" s="39"/>
      <c r="F31" s="39"/>
      <c r="G31" s="39"/>
    </row>
    <row r="32" spans="1:7" ht="30" customHeight="1" x14ac:dyDescent="0.25">
      <c r="A32" s="29" t="s">
        <v>455</v>
      </c>
      <c r="B32" s="39"/>
      <c r="C32" s="39"/>
      <c r="D32" s="39"/>
      <c r="E32" s="39"/>
      <c r="F32" s="39"/>
      <c r="G32" s="39"/>
    </row>
    <row r="33" spans="1:7" ht="30" customHeight="1" x14ac:dyDescent="0.25">
      <c r="A33" s="29" t="s">
        <v>456</v>
      </c>
      <c r="B33" s="39"/>
      <c r="C33" s="39"/>
      <c r="D33" s="39"/>
      <c r="E33" s="39"/>
      <c r="F33" s="39"/>
      <c r="G33" s="39"/>
    </row>
    <row r="34" spans="1:7" ht="30" customHeight="1" x14ac:dyDescent="0.25">
      <c r="A34" s="29" t="s">
        <v>457</v>
      </c>
      <c r="B34" s="39"/>
      <c r="C34" s="39"/>
      <c r="D34" s="39"/>
      <c r="E34" s="39"/>
      <c r="F34" s="39"/>
      <c r="G34" s="39"/>
    </row>
    <row r="35" spans="1:7" ht="30" customHeight="1" x14ac:dyDescent="0.25">
      <c r="A35" s="29" t="s">
        <v>458</v>
      </c>
      <c r="B35" s="39"/>
      <c r="C35" s="39"/>
      <c r="D35" s="39"/>
      <c r="E35" s="39"/>
      <c r="F35" s="39"/>
      <c r="G35" s="39"/>
    </row>
    <row r="36" spans="1:7" ht="7.5" customHeight="1" x14ac:dyDescent="0.25">
      <c r="A36" s="49"/>
      <c r="B36" s="49"/>
      <c r="C36" s="49"/>
      <c r="D36" s="49"/>
      <c r="E36" s="49"/>
      <c r="F36" s="49"/>
      <c r="G36" s="49"/>
    </row>
    <row r="37" spans="1:7" ht="21.75" customHeight="1" x14ac:dyDescent="0.25">
      <c r="A37" s="136" t="s">
        <v>459</v>
      </c>
      <c r="B37" s="105"/>
      <c r="C37" s="105"/>
      <c r="D37" s="105"/>
      <c r="E37" s="105"/>
      <c r="F37" s="105"/>
      <c r="G37" s="105"/>
    </row>
    <row r="38" spans="1:7" ht="18" customHeight="1" x14ac:dyDescent="0.25">
      <c r="A38" s="132" t="s">
        <v>460</v>
      </c>
      <c r="B38" s="133"/>
      <c r="C38" s="133"/>
      <c r="D38" s="133"/>
      <c r="E38" s="133"/>
      <c r="F38" s="133"/>
      <c r="G38" s="133"/>
    </row>
    <row r="39" spans="1:7" ht="21.75" customHeight="1" x14ac:dyDescent="0.25">
      <c r="A39" s="143" t="s">
        <v>461</v>
      </c>
      <c r="B39" s="105"/>
      <c r="C39" s="105"/>
      <c r="D39" s="105"/>
      <c r="E39" s="40">
        <f>D7</f>
        <v>2026</v>
      </c>
      <c r="F39" s="41" t="s">
        <v>462</v>
      </c>
      <c r="G39" s="41"/>
    </row>
    <row r="40" spans="1:7" ht="18" customHeight="1" x14ac:dyDescent="0.25">
      <c r="A40" s="140" t="str">
        <f>IF(ТИТУЛ!D6&lt;&gt;"",ТИТУЛ!D6,"← вкажіть назву установи в аркуші ТИТУЛ")</f>
        <v>← вкажіть назву установи в аркуші ТИТУЛ</v>
      </c>
      <c r="B40" s="141"/>
      <c r="C40" s="141"/>
      <c r="D40" s="141"/>
      <c r="E40" s="141"/>
      <c r="F40" s="141"/>
      <c r="G40" s="141"/>
    </row>
    <row r="41" spans="1:7" ht="18" customHeight="1" x14ac:dyDescent="0.25">
      <c r="A41" s="144" t="s">
        <v>463</v>
      </c>
      <c r="B41" s="105"/>
      <c r="C41" s="105"/>
      <c r="D41" s="105"/>
      <c r="E41" s="105"/>
      <c r="F41" s="105"/>
      <c r="G41" s="105"/>
    </row>
    <row r="42" spans="1:7" ht="21.75" customHeight="1" x14ac:dyDescent="0.25">
      <c r="A42" s="127" t="str">
        <f>IF(D22="Не визначено","□ - належному рівні;  □ - достатньому рівні;  □ - недостатньому рівні;  □ - незадовільному рівні.",IF(D22="✅ НАЛЕЖНИЙ","☑ - належному рівні;  □ - достатньому рівні;  □ - недостатньому рівні;  □ - незадовільному рівні.",IF(D22="🟢 ДОСТАТНІЙ","□ - належному рівні;  ☑ - достатньому рівні;  □ - недостатньому рівні;  □ - незадовільному рівні.",IF(D22="🟡 НЕДОСТАТНІЙ","□ - належному рівні;  □ - достатньому рівні;  ☑ - недостатньому рівні;  □ - незадовільному рівні.","□ - належному рівні;  □ - достатньому рівні;  □ - недостатньому рівні;  ☑ - незадовільному рівні."))))</f>
        <v>□ - належному рівні;  □ - достатньому рівні;  □ - недостатньому рівні;  □ - незадовільному рівні.</v>
      </c>
      <c r="B42" s="105"/>
      <c r="C42" s="105"/>
      <c r="D42" s="105"/>
      <c r="E42" s="105"/>
      <c r="F42" s="105"/>
      <c r="G42" s="105"/>
    </row>
    <row r="43" spans="1:7" ht="18" customHeight="1" x14ac:dyDescent="0.25">
      <c r="A43" s="122" t="s">
        <v>464</v>
      </c>
      <c r="B43" s="105"/>
      <c r="C43" s="105"/>
      <c r="D43" s="105"/>
      <c r="E43" s="105"/>
      <c r="F43" s="105"/>
      <c r="G43" s="105"/>
    </row>
    <row r="44" spans="1:7" ht="19.5" customHeight="1" x14ac:dyDescent="0.25">
      <c r="A44" s="127" t="str">
        <f>IF(F13="","— (не заповнено)","виконання планів, досягнення стратегічних (операційних) цілей — "&amp;F13&amp;" %;")</f>
        <v>— (не заповнено)</v>
      </c>
      <c r="B44" s="105"/>
      <c r="C44" s="105"/>
      <c r="D44" s="105"/>
      <c r="E44" s="105"/>
      <c r="F44" s="105"/>
      <c r="G44" s="105"/>
    </row>
    <row r="45" spans="1:7" ht="19.5" customHeight="1" x14ac:dyDescent="0.25">
      <c r="A45" s="127" t="str">
        <f>IF(F14="","— (не заповнено)","усунення відхилень в діяльності установи — "&amp;F14&amp;" %;")</f>
        <v>— (не заповнено)</v>
      </c>
      <c r="B45" s="105"/>
      <c r="C45" s="105"/>
      <c r="D45" s="105"/>
      <c r="E45" s="105"/>
      <c r="F45" s="105"/>
      <c r="G45" s="105"/>
    </row>
    <row r="46" spans="1:7" ht="19.5" customHeight="1" x14ac:dyDescent="0.25">
      <c r="A46" s="127" t="str">
        <f>IF(F15="","— (не заповнено)","виконання заходів контролю для впливу на ключові ризики — "&amp;F15&amp;" %;")</f>
        <v>— (не заповнено)</v>
      </c>
      <c r="B46" s="105"/>
      <c r="C46" s="105"/>
      <c r="D46" s="105"/>
      <c r="E46" s="105"/>
      <c r="F46" s="105"/>
      <c r="G46" s="105"/>
    </row>
    <row r="47" spans="1:7" ht="19.5" customHeight="1" x14ac:dyDescent="0.25">
      <c r="A47" s="127" t="str">
        <f>IF(F16="","— (не заповнено)","кількість відхилень за результатами моніторингу — "&amp;F16&amp;" відхилень;")</f>
        <v>— (не заповнено)</v>
      </c>
      <c r="B47" s="105"/>
      <c r="C47" s="105"/>
      <c r="D47" s="105"/>
      <c r="E47" s="105"/>
      <c r="F47" s="105"/>
      <c r="G47" s="105"/>
    </row>
    <row r="48" spans="1:7" ht="19.5" customHeight="1" x14ac:dyDescent="0.25">
      <c r="A48" s="127" t="str">
        <f>IF(F17="","— (не заповнено)","обсяги порушень, що призвели до втрат — "&amp;F17&amp;" прожиткових мінімумів;")</f>
        <v>— (не заповнено)</v>
      </c>
      <c r="B48" s="105"/>
      <c r="C48" s="105"/>
      <c r="D48" s="105"/>
      <c r="E48" s="105"/>
      <c r="F48" s="105"/>
      <c r="G48" s="105"/>
    </row>
    <row r="49" spans="1:7" ht="24" customHeight="1" x14ac:dyDescent="0.25">
      <c r="A49" s="124" t="str">
        <f>IF(F18="","(критерій 5.6: для ОВУ — введіть % підпорядкованих установ із недостатнім/незадовільним рівнем)","відсоток підпорядкованих установ із недостатнім/незадовільним рівнем ВК — "&amp;F18&amp;"%; обмеження рівня ОВУ: "&amp;G18&amp;";")</f>
        <v>(критерій 5.6: для ОВУ — введіть % підпорядкованих установ із недостатнім/незадовільним рівнем)</v>
      </c>
      <c r="B49" s="105"/>
      <c r="C49" s="105"/>
      <c r="D49" s="105"/>
      <c r="E49" s="105"/>
      <c r="F49" s="105"/>
      <c r="G49" s="105"/>
    </row>
    <row r="50" spans="1:7" ht="18" customHeight="1" x14ac:dyDescent="0.25">
      <c r="A50" s="122" t="s">
        <v>465</v>
      </c>
      <c r="B50" s="105"/>
      <c r="C50" s="105"/>
      <c r="D50" s="105"/>
      <c r="E50" s="105"/>
      <c r="F50" s="105"/>
      <c r="G50" s="105"/>
    </row>
    <row r="51" spans="1:7" ht="36" customHeight="1" x14ac:dyDescent="0.25">
      <c r="A51" s="50" t="s">
        <v>27</v>
      </c>
      <c r="B51" s="121" t="s">
        <v>466</v>
      </c>
      <c r="C51" s="105"/>
      <c r="D51" s="105"/>
      <c r="E51" s="121" t="s">
        <v>448</v>
      </c>
      <c r="F51" s="105"/>
      <c r="G51" s="105"/>
    </row>
    <row r="52" spans="1:7" ht="24" customHeight="1" x14ac:dyDescent="0.25">
      <c r="A52" s="42" t="s">
        <v>381</v>
      </c>
      <c r="B52" s="123">
        <f t="shared" ref="B52:B59" si="0">B26</f>
        <v>0</v>
      </c>
      <c r="C52" s="105"/>
      <c r="D52" s="120"/>
      <c r="E52" s="123">
        <f t="shared" ref="E52:E59" si="1">C26</f>
        <v>0</v>
      </c>
      <c r="F52" s="105"/>
      <c r="G52" s="120"/>
    </row>
    <row r="53" spans="1:7" ht="24" customHeight="1" x14ac:dyDescent="0.25">
      <c r="A53" s="42" t="s">
        <v>383</v>
      </c>
      <c r="B53" s="123">
        <f t="shared" si="0"/>
        <v>0</v>
      </c>
      <c r="C53" s="105"/>
      <c r="D53" s="120"/>
      <c r="E53" s="123">
        <f t="shared" si="1"/>
        <v>0</v>
      </c>
      <c r="F53" s="105"/>
      <c r="G53" s="120"/>
    </row>
    <row r="54" spans="1:7" ht="24" customHeight="1" x14ac:dyDescent="0.25">
      <c r="A54" s="42" t="s">
        <v>385</v>
      </c>
      <c r="B54" s="123">
        <f t="shared" si="0"/>
        <v>0</v>
      </c>
      <c r="C54" s="105"/>
      <c r="D54" s="120"/>
      <c r="E54" s="123">
        <f t="shared" si="1"/>
        <v>0</v>
      </c>
      <c r="F54" s="105"/>
      <c r="G54" s="120"/>
    </row>
    <row r="55" spans="1:7" ht="24" customHeight="1" x14ac:dyDescent="0.25">
      <c r="A55" s="42" t="s">
        <v>387</v>
      </c>
      <c r="B55" s="123">
        <f t="shared" si="0"/>
        <v>0</v>
      </c>
      <c r="C55" s="105"/>
      <c r="D55" s="120"/>
      <c r="E55" s="123">
        <f t="shared" si="1"/>
        <v>0</v>
      </c>
      <c r="F55" s="105"/>
      <c r="G55" s="120"/>
    </row>
    <row r="56" spans="1:7" ht="24" customHeight="1" x14ac:dyDescent="0.25">
      <c r="A56" s="42" t="s">
        <v>453</v>
      </c>
      <c r="B56" s="123">
        <f t="shared" si="0"/>
        <v>0</v>
      </c>
      <c r="C56" s="105"/>
      <c r="D56" s="120"/>
      <c r="E56" s="123">
        <f t="shared" si="1"/>
        <v>0</v>
      </c>
      <c r="F56" s="105"/>
      <c r="G56" s="120"/>
    </row>
    <row r="57" spans="1:7" ht="24" customHeight="1" x14ac:dyDescent="0.25">
      <c r="A57" s="42" t="s">
        <v>454</v>
      </c>
      <c r="B57" s="123">
        <f t="shared" si="0"/>
        <v>0</v>
      </c>
      <c r="C57" s="105"/>
      <c r="D57" s="120"/>
      <c r="E57" s="123">
        <f t="shared" si="1"/>
        <v>0</v>
      </c>
      <c r="F57" s="105"/>
      <c r="G57" s="120"/>
    </row>
    <row r="58" spans="1:7" ht="24" customHeight="1" x14ac:dyDescent="0.25">
      <c r="A58" s="42" t="s">
        <v>455</v>
      </c>
      <c r="B58" s="123">
        <f t="shared" si="0"/>
        <v>0</v>
      </c>
      <c r="C58" s="105"/>
      <c r="D58" s="120"/>
      <c r="E58" s="123">
        <f t="shared" si="1"/>
        <v>0</v>
      </c>
      <c r="F58" s="105"/>
      <c r="G58" s="120"/>
    </row>
    <row r="59" spans="1:7" ht="24" customHeight="1" x14ac:dyDescent="0.25">
      <c r="A59" s="42" t="s">
        <v>456</v>
      </c>
      <c r="B59" s="123">
        <f t="shared" si="0"/>
        <v>0</v>
      </c>
      <c r="C59" s="105"/>
      <c r="D59" s="120"/>
      <c r="E59" s="123">
        <f t="shared" si="1"/>
        <v>0</v>
      </c>
      <c r="F59" s="105"/>
      <c r="G59" s="120"/>
    </row>
    <row r="60" spans="1:7" ht="33.75" customHeight="1" x14ac:dyDescent="0.25">
      <c r="A60" s="125" t="s">
        <v>467</v>
      </c>
      <c r="B60" s="105"/>
      <c r="C60" s="105"/>
      <c r="D60" s="105"/>
      <c r="E60" s="105"/>
      <c r="F60" s="105"/>
      <c r="G60" s="105"/>
    </row>
    <row r="61" spans="1:7" ht="24" customHeight="1" x14ac:dyDescent="0.25">
      <c r="A61" s="125" t="s">
        <v>468</v>
      </c>
      <c r="B61" s="105"/>
      <c r="C61" s="105"/>
      <c r="D61" s="105"/>
      <c r="E61" s="105"/>
      <c r="F61" s="105"/>
      <c r="G61" s="105"/>
    </row>
    <row r="62" spans="1:7" ht="31.5" customHeight="1" x14ac:dyDescent="0.25">
      <c r="A62" s="125" t="s">
        <v>469</v>
      </c>
      <c r="B62" s="105"/>
      <c r="C62" s="105"/>
      <c r="D62" s="105"/>
      <c r="E62" s="105"/>
      <c r="F62" s="105"/>
      <c r="G62" s="105"/>
    </row>
    <row r="63" spans="1:7" ht="19.5" customHeight="1" x14ac:dyDescent="0.25">
      <c r="A63" s="122" t="s">
        <v>470</v>
      </c>
      <c r="B63" s="105"/>
      <c r="C63" s="105"/>
      <c r="D63" s="105"/>
      <c r="E63" s="105"/>
      <c r="F63" s="105"/>
      <c r="G63" s="105"/>
    </row>
    <row r="64" spans="1:7" ht="30" customHeight="1" x14ac:dyDescent="0.25">
      <c r="A64" s="50" t="s">
        <v>27</v>
      </c>
      <c r="B64" s="121" t="s">
        <v>471</v>
      </c>
      <c r="C64" s="105"/>
      <c r="D64" s="105"/>
      <c r="E64" s="105"/>
      <c r="F64" s="105"/>
      <c r="G64" s="105"/>
    </row>
    <row r="65" spans="1:7" ht="24" customHeight="1" x14ac:dyDescent="0.25">
      <c r="A65" s="29" t="s">
        <v>381</v>
      </c>
      <c r="B65" s="126"/>
      <c r="C65" s="105"/>
      <c r="D65" s="105"/>
      <c r="E65" s="105"/>
      <c r="F65" s="105"/>
      <c r="G65" s="105"/>
    </row>
    <row r="66" spans="1:7" ht="24" customHeight="1" x14ac:dyDescent="0.25">
      <c r="A66" s="29" t="s">
        <v>383</v>
      </c>
      <c r="B66" s="126"/>
      <c r="C66" s="105"/>
      <c r="D66" s="105"/>
      <c r="E66" s="105"/>
      <c r="F66" s="105"/>
      <c r="G66" s="105"/>
    </row>
    <row r="67" spans="1:7" ht="24" customHeight="1" x14ac:dyDescent="0.25">
      <c r="A67" s="29" t="s">
        <v>385</v>
      </c>
      <c r="B67" s="126"/>
      <c r="C67" s="105"/>
      <c r="D67" s="105"/>
      <c r="E67" s="105"/>
      <c r="F67" s="105"/>
      <c r="G67" s="105"/>
    </row>
    <row r="68" spans="1:7" ht="24" customHeight="1" x14ac:dyDescent="0.25">
      <c r="A68" s="29" t="s">
        <v>387</v>
      </c>
      <c r="B68" s="126"/>
      <c r="C68" s="105"/>
      <c r="D68" s="105"/>
      <c r="E68" s="105"/>
      <c r="F68" s="105"/>
      <c r="G68" s="105"/>
    </row>
    <row r="69" spans="1:7" ht="24" customHeight="1" x14ac:dyDescent="0.25">
      <c r="A69" s="29" t="s">
        <v>453</v>
      </c>
      <c r="B69" s="126"/>
      <c r="C69" s="105"/>
      <c r="D69" s="105"/>
      <c r="E69" s="105"/>
      <c r="F69" s="105"/>
      <c r="G69" s="105"/>
    </row>
    <row r="70" spans="1:7" ht="24" customHeight="1" x14ac:dyDescent="0.25">
      <c r="A70" s="29" t="s">
        <v>454</v>
      </c>
      <c r="B70" s="126"/>
      <c r="C70" s="105"/>
      <c r="D70" s="105"/>
      <c r="E70" s="105"/>
      <c r="F70" s="105"/>
      <c r="G70" s="105"/>
    </row>
    <row r="71" spans="1:7" ht="7.5" customHeight="1" x14ac:dyDescent="0.25">
      <c r="A71" s="49"/>
      <c r="B71" s="49"/>
      <c r="C71" s="49"/>
      <c r="D71" s="49"/>
      <c r="E71" s="49"/>
      <c r="F71" s="49"/>
      <c r="G71" s="49"/>
    </row>
    <row r="72" spans="1:7" ht="24" customHeight="1" x14ac:dyDescent="0.25">
      <c r="A72" s="134" t="str">
        <f>IF(ТИТУЛ!D10&lt;&gt;"","Менеджер ВК: "&amp;ТИТУЛ!D10&amp;"   ___________________  ___________________","Менеджер ВК: ___________________________  ___________________  ___________________")</f>
        <v>Менеджер ВК: ___________________________  ___________________  ___________________</v>
      </c>
      <c r="B72" s="105"/>
      <c r="C72" s="105"/>
      <c r="D72" s="105"/>
      <c r="E72" s="105"/>
      <c r="F72" s="105"/>
      <c r="G72" s="105"/>
    </row>
    <row r="73" spans="1:7" ht="7.5" customHeight="1" x14ac:dyDescent="0.25">
      <c r="A73" s="49"/>
      <c r="B73" s="49"/>
      <c r="C73" s="49"/>
      <c r="D73" s="49"/>
      <c r="E73" s="49"/>
      <c r="F73" s="49"/>
      <c r="G73" s="49"/>
    </row>
    <row r="74" spans="1:7" ht="21.75" customHeight="1" x14ac:dyDescent="0.25">
      <c r="A74" s="136" t="s">
        <v>472</v>
      </c>
      <c r="B74" s="105"/>
      <c r="C74" s="105"/>
      <c r="D74" s="105"/>
      <c r="E74" s="105"/>
      <c r="F74" s="105"/>
      <c r="G74" s="105"/>
    </row>
    <row r="75" spans="1:7" ht="18" customHeight="1" x14ac:dyDescent="0.25">
      <c r="A75" s="118" t="s">
        <v>473</v>
      </c>
      <c r="B75" s="105"/>
      <c r="C75" s="105"/>
      <c r="D75" s="105"/>
      <c r="E75" s="105"/>
      <c r="F75" s="105"/>
      <c r="G75" s="105"/>
    </row>
    <row r="76" spans="1:7" ht="25.5" customHeight="1" x14ac:dyDescent="0.25">
      <c r="A76" s="50" t="s">
        <v>474</v>
      </c>
      <c r="B76" s="50" t="s">
        <v>475</v>
      </c>
      <c r="C76" s="50" t="s">
        <v>476</v>
      </c>
      <c r="D76" s="50" t="s">
        <v>477</v>
      </c>
      <c r="E76" s="145" t="s">
        <v>478</v>
      </c>
      <c r="F76" s="120"/>
      <c r="G76" s="50" t="s">
        <v>34</v>
      </c>
    </row>
    <row r="77" spans="1:7" s="43" customFormat="1" ht="39" customHeight="1" x14ac:dyDescent="0.25">
      <c r="A77" s="44" t="s">
        <v>479</v>
      </c>
      <c r="B77" s="45">
        <f>COUNTIF('РОЗДІЛ 1'!F4:F18,"Зелена зона")</f>
        <v>0</v>
      </c>
      <c r="C77" s="46">
        <f>COUNTIF('РОЗДІЛ 1'!F4:F18,"Жовта зона")</f>
        <v>0</v>
      </c>
      <c r="D77" s="47">
        <f>COUNTIF('РОЗДІЛ 1'!F4:F18,"Червона зона")</f>
        <v>0</v>
      </c>
      <c r="E77" s="119" t="str">
        <f>'РОЗДІЛ 1'!F19</f>
        <v>—</v>
      </c>
      <c r="F77" s="120"/>
      <c r="G77" s="48"/>
    </row>
    <row r="78" spans="1:7" s="43" customFormat="1" ht="39" customHeight="1" x14ac:dyDescent="0.25">
      <c r="A78" s="44" t="s">
        <v>480</v>
      </c>
      <c r="B78" s="45">
        <f>COUNTIF('РОЗДІЛ 2'!F4:F41,"Зелена зона")</f>
        <v>0</v>
      </c>
      <c r="C78" s="46">
        <f>COUNTIF('РОЗДІЛ 2'!F4:F41,"Жовта зона")</f>
        <v>0</v>
      </c>
      <c r="D78" s="47">
        <f>COUNTIF('РОЗДІЛ 2'!F4:F41,"Червона зона")</f>
        <v>0</v>
      </c>
      <c r="E78" s="119" t="str">
        <f>'РОЗДІЛ 2'!F42</f>
        <v>—</v>
      </c>
      <c r="F78" s="120"/>
      <c r="G78" s="48"/>
    </row>
    <row r="79" spans="1:7" s="43" customFormat="1" ht="39" customHeight="1" x14ac:dyDescent="0.25">
      <c r="A79" s="44" t="s">
        <v>481</v>
      </c>
      <c r="B79" s="45">
        <f>COUNTIF('РОЗДІЛ 3'!F5:I11,5)</f>
        <v>0</v>
      </c>
      <c r="C79" s="46">
        <f>COUNTIF('РОЗДІЛ 3'!F5:I11,4)</f>
        <v>0</v>
      </c>
      <c r="D79" s="47">
        <f>COUNTIF('РОЗДІЛ 3'!F5:I11,"&lt;4")</f>
        <v>0</v>
      </c>
      <c r="E79" s="119" t="str">
        <f>'РОЗДІЛ 3'!J14</f>
        <v>—</v>
      </c>
      <c r="F79" s="120"/>
      <c r="G79" s="48"/>
    </row>
    <row r="80" spans="1:7" s="43" customFormat="1" ht="39" customHeight="1" x14ac:dyDescent="0.25">
      <c r="A80" s="44" t="s">
        <v>482</v>
      </c>
      <c r="B80" s="45">
        <f>COUNTIF('РОЗДІЛ 4 (ОВУ)'!F4:F22,"Зелена зона")</f>
        <v>0</v>
      </c>
      <c r="C80" s="46">
        <f>COUNTIF('РОЗДІЛ 4 (ОВУ)'!F4:F22,"Жовта зона")</f>
        <v>0</v>
      </c>
      <c r="D80" s="47">
        <f>COUNTIF('РОЗДІЛ 4 (ОВУ)'!F4:F22,"Червона зона")</f>
        <v>0</v>
      </c>
      <c r="E80" s="119" t="str">
        <f>'РОЗДІЛ 4 (ОВУ)'!F23</f>
        <v>—</v>
      </c>
      <c r="F80" s="120"/>
      <c r="G80" s="48"/>
    </row>
    <row r="81" spans="1:7" ht="15" customHeight="1" x14ac:dyDescent="0.25">
      <c r="A81" s="49"/>
      <c r="B81" s="49"/>
      <c r="C81" s="49"/>
      <c r="D81" s="49"/>
      <c r="E81" s="49"/>
      <c r="F81" s="49"/>
      <c r="G81" s="49"/>
    </row>
    <row r="82" spans="1:7" ht="15" customHeight="1" x14ac:dyDescent="0.25">
      <c r="A82" s="128" t="str">
        <f>ЗВЕДЕНО!A9</f>
        <v>ЗАГАЛЬНИЙ СТАН ОРГАНІЗАЦІЇ ВК:</v>
      </c>
      <c r="B82" s="89"/>
      <c r="C82" s="117" t="str">
        <f>ЗВЕДЕНО!C9</f>
        <v>— Не визначено</v>
      </c>
      <c r="D82" s="89"/>
      <c r="E82" s="89"/>
      <c r="F82" s="89"/>
      <c r="G82" s="89"/>
    </row>
  </sheetData>
  <sheetProtection algorithmName="SHA-512" hashValue="l00OuleM3q/01HFVL69mSZjlNtovxCWBSyqkgEnehq85+8zHrWLrksLQvg2HDOC7RqFLsAiUf0VPY4dBzDDWVA==" saltValue="w3QAALpYtohcOLz3MBkPyg==" spinCount="100000" sheet="1" sort="0"/>
  <mergeCells count="73">
    <mergeCell ref="C82:G82"/>
    <mergeCell ref="B59:D59"/>
    <mergeCell ref="A74:G74"/>
    <mergeCell ref="B6:C6"/>
    <mergeCell ref="E52:G52"/>
    <mergeCell ref="E76:F76"/>
    <mergeCell ref="B66:G66"/>
    <mergeCell ref="A50:G50"/>
    <mergeCell ref="D7:G7"/>
    <mergeCell ref="B56:D56"/>
    <mergeCell ref="B58:D58"/>
    <mergeCell ref="B52:D52"/>
    <mergeCell ref="B70:G70"/>
    <mergeCell ref="A47:G47"/>
    <mergeCell ref="A42:G42"/>
    <mergeCell ref="E80:F80"/>
    <mergeCell ref="A1:G1"/>
    <mergeCell ref="A2:G2"/>
    <mergeCell ref="E59:G59"/>
    <mergeCell ref="A10:G10"/>
    <mergeCell ref="A44:G44"/>
    <mergeCell ref="A40:G40"/>
    <mergeCell ref="A22:C22"/>
    <mergeCell ref="A39:D39"/>
    <mergeCell ref="A48:G48"/>
    <mergeCell ref="A24:G24"/>
    <mergeCell ref="E57:G57"/>
    <mergeCell ref="E53:G53"/>
    <mergeCell ref="E56:G56"/>
    <mergeCell ref="E58:G58"/>
    <mergeCell ref="A41:G41"/>
    <mergeCell ref="B54:D54"/>
    <mergeCell ref="D6:G6"/>
    <mergeCell ref="A37:G37"/>
    <mergeCell ref="A3:G3"/>
    <mergeCell ref="B5:C5"/>
    <mergeCell ref="B4:C4"/>
    <mergeCell ref="D4:G4"/>
    <mergeCell ref="D22:G22"/>
    <mergeCell ref="A11:G11"/>
    <mergeCell ref="D5:G5"/>
    <mergeCell ref="A19:G19"/>
    <mergeCell ref="A82:B82"/>
    <mergeCell ref="B67:G67"/>
    <mergeCell ref="B57:D57"/>
    <mergeCell ref="D8:G8"/>
    <mergeCell ref="A62:G62"/>
    <mergeCell ref="A20:G20"/>
    <mergeCell ref="A38:G38"/>
    <mergeCell ref="A72:G72"/>
    <mergeCell ref="B53:D53"/>
    <mergeCell ref="A43:G43"/>
    <mergeCell ref="B69:G69"/>
    <mergeCell ref="E79:F79"/>
    <mergeCell ref="B65:G65"/>
    <mergeCell ref="E77:F77"/>
    <mergeCell ref="E51:G51"/>
    <mergeCell ref="A45:G45"/>
    <mergeCell ref="E78:F78"/>
    <mergeCell ref="B64:G64"/>
    <mergeCell ref="B8:C8"/>
    <mergeCell ref="B51:D51"/>
    <mergeCell ref="B7:C7"/>
    <mergeCell ref="E54:G54"/>
    <mergeCell ref="A49:G49"/>
    <mergeCell ref="A63:G63"/>
    <mergeCell ref="A75:G75"/>
    <mergeCell ref="E55:G55"/>
    <mergeCell ref="A61:G61"/>
    <mergeCell ref="B68:G68"/>
    <mergeCell ref="A60:G60"/>
    <mergeCell ref="A46:G46"/>
    <mergeCell ref="B55:D55"/>
  </mergeCells>
  <dataValidations count="1">
    <dataValidation type="list" allowBlank="1" sqref="G26:G35" xr:uid="{00000000-0002-0000-0600-000000000000}">
      <formula1>"Усунено,Усунуто частково,В процесі,Не усунено"</formula1>
      <formula2>0</formula2>
    </dataValidation>
  </dataValidations>
  <pageMargins left="0.75" right="0.75" top="1" bottom="1"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45"/>
  <sheetViews>
    <sheetView zoomScaleNormal="100" workbookViewId="0">
      <selection activeCell="A18" sqref="A18:XFD18"/>
    </sheetView>
  </sheetViews>
  <sheetFormatPr defaultColWidth="8.7109375" defaultRowHeight="15" x14ac:dyDescent="0.25"/>
  <cols>
    <col min="1" max="1" width="8" style="51" customWidth="1"/>
    <col min="2" max="2" width="50" style="51" customWidth="1"/>
    <col min="3" max="4" width="20" style="51" customWidth="1"/>
    <col min="5" max="5" width="15" style="51" customWidth="1"/>
  </cols>
  <sheetData>
    <row r="1" spans="1:5" ht="30" customHeight="1" x14ac:dyDescent="0.25">
      <c r="A1" s="147" t="s">
        <v>483</v>
      </c>
      <c r="B1" s="79"/>
      <c r="C1" s="79"/>
      <c r="D1" s="79"/>
      <c r="E1" s="79"/>
    </row>
    <row r="2" spans="1:5" ht="27.75" customHeight="1" x14ac:dyDescent="0.25">
      <c r="A2" s="148" t="str">
        <f>"за "&amp;'РІЧНИЙ ЗВІТ'!D7&amp;" рік"</f>
        <v>за 2026 рік</v>
      </c>
      <c r="B2" s="79"/>
      <c r="C2" s="79"/>
      <c r="D2" s="79"/>
      <c r="E2" s="79"/>
    </row>
    <row r="3" spans="1:5" ht="7.5" customHeight="1" x14ac:dyDescent="0.25">
      <c r="A3" s="49"/>
      <c r="B3" s="49"/>
      <c r="C3" s="49"/>
      <c r="D3" s="49"/>
      <c r="E3" s="49"/>
    </row>
    <row r="4" spans="1:5" ht="15" customHeight="1" x14ac:dyDescent="0.25">
      <c r="A4" s="149" t="str">
        <f>"Установа: "&amp;ТИТУЛ!D6</f>
        <v xml:space="preserve">Установа: </v>
      </c>
      <c r="B4" s="79"/>
      <c r="C4" s="79"/>
      <c r="D4" s="79"/>
      <c r="E4" s="79"/>
    </row>
    <row r="5" spans="1:5" ht="15" hidden="1" customHeight="1" x14ac:dyDescent="0.25">
      <c r="A5" s="156" t="str">
        <f>IF(ТИТУЛ!D8&lt;&gt;"","Підпорядкованість: "&amp;ТИТУЛ!D8,"")</f>
        <v/>
      </c>
      <c r="B5" s="79"/>
      <c r="C5" s="79"/>
      <c r="D5" s="79"/>
      <c r="E5" s="79"/>
    </row>
    <row r="6" spans="1:5" ht="15" hidden="1" customHeight="1" x14ac:dyDescent="0.25">
      <c r="A6" s="156" t="str">
        <f>IF(ТИТУЛ!D10&lt;&gt;"","Менеджер ВК: "&amp;ТИТУЛ!D10,"")</f>
        <v/>
      </c>
      <c r="B6" s="79"/>
      <c r="C6" s="79"/>
      <c r="D6" s="79"/>
      <c r="E6" s="79"/>
    </row>
    <row r="7" spans="1:5" ht="15" hidden="1" customHeight="1" x14ac:dyDescent="0.25">
      <c r="A7" s="156" t="str">
        <f>IF(ТИТУЛ!D12&lt;&gt;"","Наказ: "&amp;ТИТУЛ!D12,"")</f>
        <v/>
      </c>
      <c r="B7" s="79"/>
      <c r="C7" s="79"/>
      <c r="D7" s="79"/>
      <c r="E7" s="79"/>
    </row>
    <row r="8" spans="1:5" ht="15" hidden="1" customHeight="1" x14ac:dyDescent="0.25">
      <c r="A8" s="156" t="str">
        <f>IF(ТИТУЛ!D14&lt;&gt;"","Дата проведення самооцінки: "&amp;TEXT(ТИТУЛ!D14,"DD.MM.YYYY"),"")</f>
        <v>Дата проведення самооцінки: 13.03.2026</v>
      </c>
      <c r="B8" s="79"/>
      <c r="C8" s="79"/>
      <c r="D8" s="79"/>
      <c r="E8" s="79"/>
    </row>
    <row r="9" spans="1:5" ht="7.5" hidden="1" customHeight="1" x14ac:dyDescent="0.25">
      <c r="A9" s="49"/>
      <c r="B9" s="49"/>
      <c r="C9" s="49"/>
      <c r="D9" s="49"/>
      <c r="E9" s="49"/>
    </row>
    <row r="10" spans="1:5" ht="19.5" customHeight="1" x14ac:dyDescent="0.25">
      <c r="A10" s="158" t="s">
        <v>463</v>
      </c>
      <c r="B10" s="79"/>
      <c r="C10" s="79"/>
      <c r="D10" s="79"/>
      <c r="E10" s="79"/>
    </row>
    <row r="11" spans="1:5" ht="21.75" customHeight="1" x14ac:dyDescent="0.25">
      <c r="A11" s="157" t="str">
        <f>'РІЧНИЙ ЗВІТ'!A42</f>
        <v>□ - належному рівні;  □ - достатньому рівні;  □ - недостатньому рівні;  □ - незадовільному рівні.</v>
      </c>
      <c r="B11" s="79"/>
      <c r="C11" s="79"/>
      <c r="D11" s="79"/>
      <c r="E11" s="79"/>
    </row>
    <row r="12" spans="1:5" ht="19.5" customHeight="1" x14ac:dyDescent="0.25">
      <c r="A12" s="159" t="s">
        <v>464</v>
      </c>
      <c r="B12" s="79"/>
      <c r="C12" s="79"/>
      <c r="D12" s="79"/>
      <c r="E12" s="79"/>
    </row>
    <row r="13" spans="1:5" ht="18" customHeight="1" x14ac:dyDescent="0.25">
      <c r="A13" s="153" t="str">
        <f>'РІЧНИЙ ЗВІТ'!A44</f>
        <v>— (не заповнено)</v>
      </c>
      <c r="B13" s="79"/>
      <c r="C13" s="79"/>
      <c r="D13" s="79"/>
      <c r="E13" s="79"/>
    </row>
    <row r="14" spans="1:5" ht="18" customHeight="1" x14ac:dyDescent="0.25">
      <c r="A14" s="153" t="str">
        <f>'РІЧНИЙ ЗВІТ'!A45</f>
        <v>— (не заповнено)</v>
      </c>
      <c r="B14" s="79"/>
      <c r="C14" s="79"/>
      <c r="D14" s="79"/>
      <c r="E14" s="79"/>
    </row>
    <row r="15" spans="1:5" ht="18" customHeight="1" x14ac:dyDescent="0.25">
      <c r="A15" s="153" t="str">
        <f>'РІЧНИЙ ЗВІТ'!A46</f>
        <v>— (не заповнено)</v>
      </c>
      <c r="B15" s="79"/>
      <c r="C15" s="79"/>
      <c r="D15" s="79"/>
      <c r="E15" s="79"/>
    </row>
    <row r="16" spans="1:5" ht="18" customHeight="1" x14ac:dyDescent="0.25">
      <c r="A16" s="153" t="str">
        <f>'РІЧНИЙ ЗВІТ'!A47</f>
        <v>— (не заповнено)</v>
      </c>
      <c r="B16" s="79"/>
      <c r="C16" s="79"/>
      <c r="D16" s="79"/>
      <c r="E16" s="79"/>
    </row>
    <row r="17" spans="1:5" ht="18" customHeight="1" x14ac:dyDescent="0.25">
      <c r="A17" s="153" t="str">
        <f>'РІЧНИЙ ЗВІТ'!A48</f>
        <v>— (не заповнено)</v>
      </c>
      <c r="B17" s="79"/>
      <c r="C17" s="79"/>
      <c r="D17" s="79"/>
      <c r="E17" s="79"/>
    </row>
    <row r="18" spans="1:5" x14ac:dyDescent="0.25">
      <c r="A18" s="49"/>
      <c r="B18" s="49"/>
      <c r="C18" s="49"/>
      <c r="D18" s="49"/>
      <c r="E18" s="49"/>
    </row>
    <row r="19" spans="1:5" ht="7.5" customHeight="1" x14ac:dyDescent="0.25">
      <c r="A19" s="49"/>
      <c r="B19" s="49"/>
      <c r="C19" s="49"/>
      <c r="D19" s="49"/>
      <c r="E19" s="49"/>
    </row>
    <row r="20" spans="1:5" ht="19.5" customHeight="1" x14ac:dyDescent="0.25">
      <c r="A20" s="158" t="s">
        <v>465</v>
      </c>
      <c r="B20" s="79"/>
      <c r="C20" s="79"/>
      <c r="D20" s="79"/>
      <c r="E20" s="79"/>
    </row>
    <row r="21" spans="1:5" ht="55.5" customHeight="1" x14ac:dyDescent="0.25">
      <c r="A21" s="64" t="s">
        <v>27</v>
      </c>
      <c r="B21" s="152" t="s">
        <v>466</v>
      </c>
      <c r="C21" s="105"/>
      <c r="D21" s="120"/>
      <c r="E21" s="64" t="s">
        <v>484</v>
      </c>
    </row>
    <row r="22" spans="1:5" ht="18" customHeight="1" x14ac:dyDescent="0.25">
      <c r="A22" s="65">
        <v>1</v>
      </c>
      <c r="B22" s="150">
        <f>'РІЧНИЙ ЗВІТ'!B26</f>
        <v>0</v>
      </c>
      <c r="C22" s="105"/>
      <c r="D22" s="120"/>
      <c r="E22" s="52">
        <f>'РІЧНИЙ ЗВІТ'!C26</f>
        <v>0</v>
      </c>
    </row>
    <row r="23" spans="1:5" ht="18" customHeight="1" x14ac:dyDescent="0.25">
      <c r="A23" s="65">
        <v>2</v>
      </c>
      <c r="B23" s="150">
        <f>'РІЧНИЙ ЗВІТ'!B27</f>
        <v>0</v>
      </c>
      <c r="C23" s="105"/>
      <c r="D23" s="120"/>
      <c r="E23" s="52">
        <f>'РІЧНИЙ ЗВІТ'!C27</f>
        <v>0</v>
      </c>
    </row>
    <row r="24" spans="1:5" ht="18" customHeight="1" x14ac:dyDescent="0.25">
      <c r="A24" s="65">
        <v>3</v>
      </c>
      <c r="B24" s="150">
        <f>'РІЧНИЙ ЗВІТ'!B28</f>
        <v>0</v>
      </c>
      <c r="C24" s="105"/>
      <c r="D24" s="120"/>
      <c r="E24" s="52">
        <f>'РІЧНИЙ ЗВІТ'!C28</f>
        <v>0</v>
      </c>
    </row>
    <row r="25" spans="1:5" ht="18" customHeight="1" x14ac:dyDescent="0.25">
      <c r="A25" s="65">
        <v>4</v>
      </c>
      <c r="B25" s="150">
        <f>'РІЧНИЙ ЗВІТ'!B29</f>
        <v>0</v>
      </c>
      <c r="C25" s="105"/>
      <c r="D25" s="120"/>
      <c r="E25" s="52">
        <f>'РІЧНИЙ ЗВІТ'!C29</f>
        <v>0</v>
      </c>
    </row>
    <row r="26" spans="1:5" ht="18" customHeight="1" x14ac:dyDescent="0.25">
      <c r="A26" s="65">
        <v>5</v>
      </c>
      <c r="B26" s="150">
        <f>'РІЧНИЙ ЗВІТ'!B30</f>
        <v>0</v>
      </c>
      <c r="C26" s="105"/>
      <c r="D26" s="120"/>
      <c r="E26" s="52">
        <f>'РІЧНИЙ ЗВІТ'!C30</f>
        <v>0</v>
      </c>
    </row>
    <row r="27" spans="1:5" ht="18" customHeight="1" x14ac:dyDescent="0.25">
      <c r="A27" s="65">
        <v>6</v>
      </c>
      <c r="B27" s="150">
        <f>'РІЧНИЙ ЗВІТ'!B31</f>
        <v>0</v>
      </c>
      <c r="C27" s="105"/>
      <c r="D27" s="120"/>
      <c r="E27" s="52">
        <f>'РІЧНИЙ ЗВІТ'!C31</f>
        <v>0</v>
      </c>
    </row>
    <row r="28" spans="1:5" ht="18" customHeight="1" x14ac:dyDescent="0.25">
      <c r="A28" s="65">
        <v>7</v>
      </c>
      <c r="B28" s="150">
        <f>'РІЧНИЙ ЗВІТ'!B32</f>
        <v>0</v>
      </c>
      <c r="C28" s="105"/>
      <c r="D28" s="120"/>
      <c r="E28" s="52">
        <f>'РІЧНИЙ ЗВІТ'!C32</f>
        <v>0</v>
      </c>
    </row>
    <row r="29" spans="1:5" ht="18" customHeight="1" x14ac:dyDescent="0.25">
      <c r="A29" s="65">
        <v>8</v>
      </c>
      <c r="B29" s="150">
        <f>'РІЧНИЙ ЗВІТ'!B33</f>
        <v>0</v>
      </c>
      <c r="C29" s="105"/>
      <c r="D29" s="120"/>
      <c r="E29" s="52">
        <f>'РІЧНИЙ ЗВІТ'!C33</f>
        <v>0</v>
      </c>
    </row>
    <row r="30" spans="1:5" ht="7.5" customHeight="1" x14ac:dyDescent="0.25">
      <c r="A30" s="49"/>
      <c r="B30" s="49"/>
      <c r="C30" s="49"/>
      <c r="D30" s="49"/>
      <c r="E30" s="49"/>
    </row>
    <row r="31" spans="1:5" ht="31.5" customHeight="1" x14ac:dyDescent="0.25">
      <c r="A31" s="155" t="str">
        <f>'РІЧНИЙ ЗВІТ'!A60</f>
        <v>Зазначене стало можливим у зв'язку з: _________________________________________________________________
(перелік причин відхилень)</v>
      </c>
      <c r="B31" s="79"/>
      <c r="C31" s="79"/>
      <c r="D31" s="79"/>
      <c r="E31" s="79"/>
    </row>
    <row r="32" spans="1:5" ht="31.5" customHeight="1" x14ac:dyDescent="0.25">
      <c r="A32" s="155" t="str">
        <f>'РІЧНИЙ ЗВІТ'!A61</f>
        <v>Заходи контролю щодо впливу на ключові ризики не виконані з таких причин: _________________________________</v>
      </c>
      <c r="B32" s="79"/>
      <c r="C32" s="79"/>
      <c r="D32" s="79"/>
      <c r="E32" s="79"/>
    </row>
    <row r="33" spans="1:5" ht="31.5" customHeight="1" x14ac:dyDescent="0.25">
      <c r="A33" s="155" t="str">
        <f>'РІЧНИЙ ЗВІТ'!A62</f>
        <v>За результатами аналізу складено План заходів з усунення недоліків (зазначається ким та коли затверджений). Відхилення, усунуто / не усунуто / усунуто частково, наведені у Блоці 3.</v>
      </c>
      <c r="B33" s="79"/>
      <c r="C33" s="79"/>
      <c r="D33" s="79"/>
      <c r="E33" s="79"/>
    </row>
    <row r="34" spans="1:5" ht="31.5" customHeight="1" x14ac:dyDescent="0.25">
      <c r="A34" s="155" t="str">
        <f>'РІЧНИЙ ЗВІТ'!A63</f>
        <v>Діяльність у наступному бюджетному році буде направлено на підвищення (підтримання) рівня ВК за такими напрямами:</v>
      </c>
      <c r="B34" s="79"/>
      <c r="C34" s="79"/>
      <c r="D34" s="79"/>
      <c r="E34" s="79"/>
    </row>
    <row r="35" spans="1:5" ht="15" customHeight="1" x14ac:dyDescent="0.25">
      <c r="A35" s="160" t="str">
        <f>'РІЧНИЙ ЗВІТ'!A63</f>
        <v>Діяльність у наступному бюджетному році буде направлено на підвищення (підтримання) рівня ВК за такими напрямами:</v>
      </c>
      <c r="B35" s="79"/>
      <c r="C35" s="79"/>
      <c r="D35" s="79"/>
      <c r="E35" s="79"/>
    </row>
    <row r="36" spans="1:5" ht="28.15" customHeight="1" x14ac:dyDescent="0.25">
      <c r="A36" s="158" t="s">
        <v>470</v>
      </c>
      <c r="B36" s="79"/>
      <c r="C36" s="79"/>
      <c r="D36" s="79"/>
      <c r="E36" s="79"/>
    </row>
    <row r="37" spans="1:5" ht="18" customHeight="1" x14ac:dyDescent="0.25">
      <c r="A37" s="64" t="s">
        <v>27</v>
      </c>
      <c r="B37" s="154" t="s">
        <v>485</v>
      </c>
      <c r="C37" s="105"/>
      <c r="D37" s="105"/>
      <c r="E37" s="105"/>
    </row>
    <row r="38" spans="1:5" ht="19.5" customHeight="1" x14ac:dyDescent="0.25">
      <c r="A38" s="65">
        <v>1</v>
      </c>
      <c r="B38" s="151">
        <f>'РІЧНИЙ ЗВІТ'!B65</f>
        <v>0</v>
      </c>
      <c r="C38" s="105"/>
      <c r="D38" s="105"/>
      <c r="E38" s="105"/>
    </row>
    <row r="39" spans="1:5" ht="19.5" customHeight="1" x14ac:dyDescent="0.25">
      <c r="A39" s="65">
        <v>2</v>
      </c>
      <c r="B39" s="151">
        <f>'РІЧНИЙ ЗВІТ'!B66</f>
        <v>0</v>
      </c>
      <c r="C39" s="105"/>
      <c r="D39" s="105"/>
      <c r="E39" s="105"/>
    </row>
    <row r="40" spans="1:5" ht="19.5" customHeight="1" x14ac:dyDescent="0.25">
      <c r="A40" s="65">
        <v>3</v>
      </c>
      <c r="B40" s="151">
        <f>'РІЧНИЙ ЗВІТ'!B67</f>
        <v>0</v>
      </c>
      <c r="C40" s="105"/>
      <c r="D40" s="105"/>
      <c r="E40" s="105"/>
    </row>
    <row r="41" spans="1:5" ht="19.5" customHeight="1" x14ac:dyDescent="0.25">
      <c r="A41" s="65">
        <v>4</v>
      </c>
      <c r="B41" s="151">
        <f>'РІЧНИЙ ЗВІТ'!B68</f>
        <v>0</v>
      </c>
      <c r="C41" s="105"/>
      <c r="D41" s="105"/>
      <c r="E41" s="105"/>
    </row>
    <row r="42" spans="1:5" ht="19.5" customHeight="1" x14ac:dyDescent="0.25">
      <c r="A42" s="65">
        <v>5</v>
      </c>
      <c r="B42" s="151">
        <f>'РІЧНИЙ ЗВІТ'!B69</f>
        <v>0</v>
      </c>
      <c r="C42" s="105"/>
      <c r="D42" s="105"/>
      <c r="E42" s="105"/>
    </row>
    <row r="43" spans="1:5" ht="19.5" customHeight="1" x14ac:dyDescent="0.25">
      <c r="A43" s="65">
        <v>6</v>
      </c>
      <c r="B43" s="151">
        <f>'РІЧНИЙ ЗВІТ'!B70</f>
        <v>0</v>
      </c>
      <c r="C43" s="105"/>
      <c r="D43" s="105"/>
      <c r="E43" s="105"/>
    </row>
    <row r="44" spans="1:5" ht="12" customHeight="1" x14ac:dyDescent="0.25">
      <c r="A44" s="49"/>
      <c r="B44" s="49"/>
      <c r="C44" s="49"/>
      <c r="D44" s="49"/>
      <c r="E44" s="49"/>
    </row>
    <row r="45" spans="1:5" ht="24" customHeight="1" x14ac:dyDescent="0.25">
      <c r="A45" s="155" t="str">
        <f>IF(ТИТУЛ!D10&lt;&gt;"","Менеджер ВК: "&amp;ТИТУЛ!D10&amp;"     ___________________     ___________________","Менеджер ВК: ___________________________     ___________________     ___________________")</f>
        <v>Менеджер ВК: ___________________________     ___________________     ___________________</v>
      </c>
      <c r="B45" s="79"/>
      <c r="C45" s="79"/>
      <c r="D45" s="79"/>
      <c r="E45" s="79"/>
    </row>
  </sheetData>
  <sheetProtection sort="0" autoFilter="0"/>
  <mergeCells count="39">
    <mergeCell ref="A8:E8"/>
    <mergeCell ref="A45:E45"/>
    <mergeCell ref="A36:E36"/>
    <mergeCell ref="B29:D29"/>
    <mergeCell ref="A6:E6"/>
    <mergeCell ref="B28:D28"/>
    <mergeCell ref="B41:E41"/>
    <mergeCell ref="A16:E16"/>
    <mergeCell ref="A7:E7"/>
    <mergeCell ref="B24:D24"/>
    <mergeCell ref="A12:E12"/>
    <mergeCell ref="B43:E43"/>
    <mergeCell ref="A33:E33"/>
    <mergeCell ref="B42:E42"/>
    <mergeCell ref="A35:E35"/>
    <mergeCell ref="A20:E20"/>
    <mergeCell ref="A10:E10"/>
    <mergeCell ref="B40:E40"/>
    <mergeCell ref="B23:D23"/>
    <mergeCell ref="B25:D25"/>
    <mergeCell ref="A17:E17"/>
    <mergeCell ref="B39:E39"/>
    <mergeCell ref="A14:E14"/>
    <mergeCell ref="A1:E1"/>
    <mergeCell ref="A2:E2"/>
    <mergeCell ref="A4:E4"/>
    <mergeCell ref="B22:D22"/>
    <mergeCell ref="B38:E38"/>
    <mergeCell ref="B27:D27"/>
    <mergeCell ref="B21:D21"/>
    <mergeCell ref="A13:E13"/>
    <mergeCell ref="B37:E37"/>
    <mergeCell ref="A31:E31"/>
    <mergeCell ref="A5:E5"/>
    <mergeCell ref="A32:E32"/>
    <mergeCell ref="A15:E15"/>
    <mergeCell ref="A11:E11"/>
    <mergeCell ref="B26:D26"/>
    <mergeCell ref="A34:E34"/>
  </mergeCells>
  <pageMargins left="0.5" right="0.5" top="0.75" bottom="0.75"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vt:i4>
      </vt:variant>
    </vt:vector>
  </HeadingPairs>
  <TitlesOfParts>
    <vt:vector size="11" baseType="lpstr">
      <vt:lpstr>Про DIA-ERM</vt:lpstr>
      <vt:lpstr>ТИТУЛ</vt:lpstr>
      <vt:lpstr>РОЗДІЛ 1</vt:lpstr>
      <vt:lpstr>РОЗДІЛ 2</vt:lpstr>
      <vt:lpstr>РОЗДІЛ 3</vt:lpstr>
      <vt:lpstr>РОЗДІЛ 4 (ОВУ)</vt:lpstr>
      <vt:lpstr>ЗВЕДЕНО</vt:lpstr>
      <vt:lpstr>РІЧНИЙ ЗВІТ</vt:lpstr>
      <vt:lpstr>ЗВІТ (для друку)</vt:lpstr>
      <vt:lpstr>ДАНІ</vt:lpstr>
      <vt:lpstr>'ЗВІТ (для друку)'!Область_друку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Головна інспекція МОУ</dc:creator>
  <cp:lastModifiedBy>Kustrich, Kostiantyn</cp:lastModifiedBy>
  <cp:revision>0</cp:revision>
  <dcterms:created xsi:type="dcterms:W3CDTF">2026-03-07T09:34:34Z</dcterms:created>
  <dcterms:modified xsi:type="dcterms:W3CDTF">2026-03-23T07:54:49Z</dcterms:modified>
  <dc:language>en-US</dc:language>
</cp:coreProperties>
</file>